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'BRPL'!$A$1:$S$199</definedName>
    <definedName name="_xlnm.Print_Area" localSheetId="1">'BYPL'!$A$1:$Q$172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'NDPL'!$A$1:$Q$166</definedName>
    <definedName name="_xlnm.Print_Area" localSheetId="8">'PRAGATI'!$A$1:$Q$25</definedName>
    <definedName name="_xlnm.Print_Area" localSheetId="5">'ROHTAK ROAD'!$A$1:$Q$43</definedName>
  </definedNames>
  <calcPr fullCalcOnLoad="1"/>
</workbook>
</file>

<file path=xl/sharedStrings.xml><?xml version="1.0" encoding="utf-8"?>
<sst xmlns="http://schemas.openxmlformats.org/spreadsheetml/2006/main" count="1619" uniqueCount="472">
  <si>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</si>
  <si>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</si>
  <si>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</si>
  <si>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</si>
  <si>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</si>
  <si>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</si>
  <si>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</si>
  <si>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</si>
  <si>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</si>
  <si>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</si>
  <si>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</si>
  <si>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</si>
  <si>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</si>
  <si>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</si>
  <si>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</si>
  <si>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</si>
  <si>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</si>
  <si>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</si>
  <si>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</si>
  <si>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</si>
  <si>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</si>
  <si>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</si>
  <si>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</si>
  <si>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</si>
  <si>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</si>
  <si>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</si>
  <si>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</si>
  <si>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</si>
  <si>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</si>
  <si>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</si>
  <si>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</si>
  <si>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</si>
  <si>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</si>
  <si>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</si>
  <si>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</si>
  <si>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</si>
  <si>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</si>
  <si>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</si>
  <si>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</si>
  <si>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</si>
  <si>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</si>
  <si>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</si>
  <si>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</si>
  <si>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</si>
  <si>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</si>
  <si>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</si>
  <si>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</si>
  <si>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</si>
  <si>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</si>
  <si>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</si>
  <si>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</si>
  <si>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</si>
  <si>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</si>
  <si>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</si>
  <si>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</si>
  <si>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</si>
  <si>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</si>
  <si>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</si>
  <si>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</si>
  <si>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</si>
  <si>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</si>
  <si>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</si>
  <si>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</si>
  <si>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</si>
  <si>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</si>
  <si>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</si>
  <si>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</si>
  <si>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</si>
  <si>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</si>
  <si>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</si>
  <si>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</si>
  <si>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</si>
  <si>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</si>
  <si>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</si>
  <si>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</si>
  <si>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</si>
  <si>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</si>
  <si>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</si>
  <si>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</si>
  <si>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</si>
  <si>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</si>
  <si>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</si>
  <si>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</si>
  <si>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</si>
  <si>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</si>
  <si>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</si>
  <si>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</si>
  <si>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</si>
  <si>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</si>
  <si>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</si>
  <si>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</si>
  <si>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</si>
  <si>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</si>
  <si>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</si>
  <si>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</si>
  <si>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</si>
  <si>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</si>
  <si>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</si>
  <si>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</si>
  <si>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</si>
  <si>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</si>
  <si>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</si>
  <si>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</si>
  <si>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</si>
  <si>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</si>
  <si>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</si>
  <si>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</si>
  <si>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</si>
  <si>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</si>
  <si>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</si>
  <si>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</si>
  <si>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</si>
  <si>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</si>
  <si>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</si>
  <si>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</si>
  <si>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</si>
  <si>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</si>
  <si>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</si>
  <si>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</si>
  <si>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</si>
  <si>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</si>
  <si>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</si>
  <si>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</si>
  <si>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</si>
  <si>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</si>
  <si>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</si>
  <si>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</si>
  <si>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</si>
  <si>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</si>
  <si>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</si>
  <si>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</si>
  <si>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</si>
  <si>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</si>
  <si>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</si>
  <si>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</si>
  <si>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</si>
  <si>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</si>
  <si>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</si>
  <si>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</si>
  <si>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</si>
  <si>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</si>
  <si>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</si>
  <si>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</si>
  <si>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</si>
  <si>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</si>
  <si>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</si>
  <si>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</si>
  <si>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</si>
  <si>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</si>
  <si>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</si>
  <si>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</si>
  <si>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</si>
  <si>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</si>
  <si>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</si>
  <si>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</si>
  <si>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</si>
  <si>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</si>
  <si>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</si>
  <si>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</si>
  <si>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</si>
  <si>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</si>
  <si>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</si>
  <si>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</si>
  <si>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</si>
  <si>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</si>
  <si>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</si>
  <si>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</si>
  <si>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</si>
  <si>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</si>
  <si>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</si>
  <si>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</si>
  <si>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</si>
  <si>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</si>
  <si>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</si>
  <si>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</si>
  <si>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</si>
  <si>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</si>
  <si>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</si>
  <si>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</si>
  <si>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</si>
  <si>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</si>
  <si>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</si>
  <si>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</si>
  <si>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</si>
  <si>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</si>
  <si>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</si>
  <si>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</si>
  <si>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</si>
  <si>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</si>
  <si>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</si>
  <si>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</si>
  <si>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</si>
  <si>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</si>
  <si>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</si>
  <si>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</si>
  <si>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</si>
  <si>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</si>
  <si>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</si>
  <si>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</si>
  <si>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</si>
  <si>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</si>
  <si>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</si>
  <si>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</si>
  <si>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</si>
  <si>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</si>
  <si>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</si>
  <si>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</si>
  <si>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</si>
  <si>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</si>
  <si>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</si>
  <si>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</si>
  <si>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</si>
  <si>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</si>
  <si>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</si>
  <si>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</si>
  <si>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</si>
  <si>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</si>
  <si>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</si>
  <si>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</si>
  <si>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</si>
  <si>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</si>
  <si>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</si>
  <si>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</si>
  <si>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</si>
  <si>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</si>
  <si>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</si>
  <si>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</si>
  <si>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</si>
  <si>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</si>
  <si>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</si>
  <si>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</si>
  <si>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</si>
  <si>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</si>
  <si>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</si>
  <si>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</si>
  <si>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</si>
  <si>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</si>
  <si>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</si>
  <si>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</si>
  <si>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</si>
  <si>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</si>
  <si>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</si>
  <si>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</si>
  <si>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</si>
  <si>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</si>
  <si>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</si>
  <si>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</si>
  <si>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</si>
  <si>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</si>
  <si>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</si>
  <si>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</si>
  <si>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</si>
  <si>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</si>
  <si>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</si>
  <si>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</si>
  <si>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</si>
  <si>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</si>
  <si>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</si>
  <si>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</si>
  <si>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</si>
  <si>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</si>
  <si>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</si>
  <si>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</si>
  <si>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</si>
  <si>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</si>
  <si>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</si>
  <si>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</si>
  <si>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</si>
  <si>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</si>
  <si>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</si>
  <si>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</si>
  <si>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</si>
  <si>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</si>
  <si>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</si>
  <si>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</si>
  <si>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</si>
  <si>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</si>
  <si>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</si>
  <si>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</si>
  <si>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</si>
  <si>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</si>
  <si>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</si>
  <si>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</si>
  <si>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</si>
  <si>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</si>
  <si>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</si>
  <si>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</si>
  <si>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</si>
  <si>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</si>
  <si>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</si>
  <si>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</si>
  <si>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</si>
  <si>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</si>
  <si>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</si>
  <si>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</si>
  <si>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</si>
  <si>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</si>
  <si>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</si>
  <si>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</si>
  <si>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</si>
  <si>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</si>
  <si>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</si>
  <si>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</si>
  <si>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</si>
  <si>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</si>
  <si>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</si>
  <si>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</si>
  <si>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</si>
  <si>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</si>
  <si>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</si>
  <si>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</si>
  <si>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</si>
  <si>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</si>
  <si>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</si>
  <si>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</si>
  <si>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</si>
  <si>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</si>
  <si>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</si>
  <si>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</si>
  <si>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</si>
  <si>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</si>
  <si>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</si>
  <si>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</si>
  <si>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</si>
  <si>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</si>
  <si>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</si>
  <si>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</si>
  <si>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</si>
  <si>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</si>
  <si>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</si>
  <si>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</si>
  <si>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</si>
  <si>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</si>
  <si>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</si>
  <si>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</si>
  <si>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</si>
  <si>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</si>
  <si>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</si>
  <si>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</si>
  <si>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</si>
  <si>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</si>
  <si>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</si>
  <si>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</si>
  <si>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</si>
  <si>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</si>
  <si>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</si>
  <si>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</si>
  <si>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</si>
  <si>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</si>
  <si>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</si>
  <si>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</si>
  <si>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</si>
  <si>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</si>
  <si>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</si>
  <si>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</si>
  <si>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</si>
  <si>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</si>
  <si>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</si>
  <si>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</si>
  <si>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</si>
  <si>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</si>
  <si>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</si>
  <si>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</si>
  <si>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</si>
  <si>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</si>
  <si>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</si>
  <si>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</si>
  <si>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</si>
  <si>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</si>
  <si>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</si>
  <si>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</si>
  <si>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</si>
  <si>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</si>
  <si>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</si>
  <si>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</si>
  <si>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</si>
  <si>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</si>
  <si>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</si>
  <si>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</si>
  <si>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</si>
  <si>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</si>
  <si>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</si>
  <si>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</si>
  <si>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</si>
  <si>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</si>
  <si>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</si>
  <si>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</si>
  <si>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</si>
  <si>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</si>
  <si>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</si>
  <si>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</si>
  <si>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</si>
  <si>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</si>
  <si>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</si>
  <si>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</si>
  <si>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</si>
  <si>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</si>
  <si>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</si>
  <si>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</si>
  <si>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</si>
  <si>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</si>
  <si>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</si>
  <si>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</si>
  <si>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</si>
  <si>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</si>
  <si>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</si>
  <si>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</si>
  <si>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</si>
  <si>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</si>
  <si>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</si>
  <si>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</si>
  <si>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</si>
  <si>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</si>
  <si>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</si>
  <si>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</si>
  <si>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</si>
  <si>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</si>
  <si>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</si>
  <si>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</si>
  <si>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</si>
  <si>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</si>
  <si>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</si>
  <si>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</si>
  <si>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</si>
  <si>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</si>
  <si>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</si>
  <si>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</si>
  <si>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</si>
  <si>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</si>
  <si>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</si>
  <si>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</si>
  <si>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</si>
  <si>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</si>
  <si>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</si>
  <si>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</si>
  <si>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</si>
  <si>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</si>
  <si>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</si>
  <si>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</si>
  <si>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</si>
  <si>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</si>
  <si>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</si>
  <si>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</si>
  <si>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</si>
  <si>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</si>
  <si>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</si>
  <si>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Check Meter Data</t>
  </si>
  <si>
    <t>PREET VIHAR</t>
  </si>
  <si>
    <t>MUKHERJEE PARK - I</t>
  </si>
  <si>
    <t>MUKHERJEE PARK - II</t>
  </si>
  <si>
    <t>w.e.f 05/07/17</t>
  </si>
  <si>
    <t>w.e.f 14/07/17</t>
  </si>
  <si>
    <t>w.e.f 22/07/17</t>
  </si>
  <si>
    <t>w.e.f 28/07/17</t>
  </si>
  <si>
    <t>Confirm meter from ABT &amp; MF</t>
  </si>
  <si>
    <t>w.e.f 18/08/17</t>
  </si>
  <si>
    <t>w.e.f 21/08/17</t>
  </si>
  <si>
    <t xml:space="preserve">w.e.f </t>
  </si>
  <si>
    <t>PAAPANKALAN-III</t>
  </si>
  <si>
    <t>w.e.f 12/10/17</t>
  </si>
  <si>
    <t>w.e.f 25/10/17</t>
  </si>
  <si>
    <t>FINAL READING 01/12/2017</t>
  </si>
  <si>
    <t>INTIAL READING 01/11/2017</t>
  </si>
  <si>
    <t>NOVEMBER -2017</t>
  </si>
  <si>
    <t xml:space="preserve">                           PERIOD 1st NOVEMBER-2017 TO 1st DECEMBER-2017</t>
  </si>
  <si>
    <t>w.e.f 06/11/17</t>
  </si>
  <si>
    <t>w.e.f 21/11/17</t>
  </si>
  <si>
    <t>Check Meter data</t>
  </si>
  <si>
    <t>Assessment for Breakfast ckt</t>
  </si>
  <si>
    <t>Note :Sharing taken from wk-35 abt bill 2017-18</t>
  </si>
  <si>
    <t xml:space="preserve">Assessment </t>
  </si>
  <si>
    <t>Assessment for breakfast ckt</t>
  </si>
</sst>
</file>

<file path=xl/styles.xml><?xml version="1.0" encoding="utf-8"?>
<styleSheet xmlns="http://schemas.openxmlformats.org/spreadsheetml/2006/main">
  <numFmts count="3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0.0"/>
    <numFmt numFmtId="187" formatCode="0.00000"/>
    <numFmt numFmtId="188" formatCode="0.0000000"/>
    <numFmt numFmtId="189" formatCode="0.000000"/>
    <numFmt numFmtId="190" formatCode="0_);\(0\)"/>
    <numFmt numFmtId="191" formatCode="[$-409]h:mm:ss\ AM/PM"/>
    <numFmt numFmtId="192" formatCode="[$-409]dddd\,\ mmmm\ dd\,\ yyyy"/>
    <numFmt numFmtId="193" formatCode="0.000_);\(0.000\)"/>
  </numFmts>
  <fonts count="8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89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5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4" fillId="0" borderId="2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4" fontId="2" fillId="0" borderId="0" xfId="0" applyNumberFormat="1" applyFont="1" applyFill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4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84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5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4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4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4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4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84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4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4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4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4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4" fontId="21" fillId="0" borderId="20" xfId="0" applyNumberFormat="1" applyFont="1" applyFill="1" applyBorder="1" applyAlignment="1">
      <alignment/>
    </xf>
    <xf numFmtId="184" fontId="21" fillId="0" borderId="20" xfId="0" applyNumberFormat="1" applyFont="1" applyFill="1" applyBorder="1" applyAlignment="1">
      <alignment horizontal="center"/>
    </xf>
    <xf numFmtId="184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4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184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4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84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84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84" fontId="50" fillId="0" borderId="0" xfId="0" applyNumberFormat="1" applyFont="1" applyAlignment="1">
      <alignment horizontal="center"/>
    </xf>
    <xf numFmtId="184" fontId="15" fillId="0" borderId="0" xfId="0" applyNumberFormat="1" applyFont="1" applyBorder="1" applyAlignment="1">
      <alignment horizontal="center"/>
    </xf>
    <xf numFmtId="184" fontId="17" fillId="0" borderId="24" xfId="0" applyNumberFormat="1" applyFont="1" applyBorder="1" applyAlignment="1">
      <alignment horizontal="center"/>
    </xf>
    <xf numFmtId="184" fontId="21" fillId="0" borderId="15" xfId="0" applyNumberFormat="1" applyFont="1" applyFill="1" applyBorder="1" applyAlignment="1">
      <alignment horizontal="center" vertical="center"/>
    </xf>
    <xf numFmtId="184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4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4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4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5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8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4" fontId="35" fillId="0" borderId="0" xfId="0" applyNumberFormat="1" applyFont="1" applyFill="1" applyBorder="1" applyAlignment="1">
      <alignment horizontal="center"/>
    </xf>
    <xf numFmtId="184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4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4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85" fontId="21" fillId="0" borderId="0" xfId="0" applyNumberFormat="1" applyFont="1" applyFill="1" applyAlignment="1">
      <alignment horizontal="center" vertical="center"/>
    </xf>
    <xf numFmtId="185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4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5" fontId="21" fillId="0" borderId="0" xfId="0" applyNumberFormat="1" applyFont="1" applyFill="1" applyBorder="1" applyAlignment="1">
      <alignment vertical="center"/>
    </xf>
    <xf numFmtId="185" fontId="45" fillId="0" borderId="0" xfId="0" applyNumberFormat="1" applyFont="1" applyFill="1" applyBorder="1" applyAlignment="1">
      <alignment vertical="center"/>
    </xf>
    <xf numFmtId="18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4" fontId="41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184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5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3" fontId="0" fillId="0" borderId="0" xfId="0" applyNumberFormat="1" applyFill="1" applyBorder="1" applyAlignment="1">
      <alignment horizontal="center" vertical="center"/>
    </xf>
    <xf numFmtId="185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3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>
      <alignment horizontal="center" vertical="center"/>
    </xf>
    <xf numFmtId="185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93" fontId="21" fillId="0" borderId="0" xfId="0" applyNumberFormat="1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93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26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93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19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5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>
      <alignment horizontal="center" vertical="center"/>
    </xf>
    <xf numFmtId="193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184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4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86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86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186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0" fontId="20" fillId="0" borderId="31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1" fontId="49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0" fillId="0" borderId="31" xfId="0" applyFont="1" applyFill="1" applyBorder="1" applyAlignment="1">
      <alignment shrinkToFit="1"/>
    </xf>
    <xf numFmtId="0" fontId="2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 wrapText="1"/>
    </xf>
    <xf numFmtId="0" fontId="45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1" fontId="45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1" xfId="0" applyFont="1" applyFill="1" applyBorder="1" applyAlignment="1">
      <alignment wrapText="1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31" xfId="0" applyFont="1" applyFill="1" applyBorder="1" applyAlignment="1">
      <alignment wrapText="1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0" fontId="7" fillId="0" borderId="31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vertical="center"/>
    </xf>
    <xf numFmtId="184" fontId="19" fillId="0" borderId="20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49" fontId="19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2" fontId="0" fillId="0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view="pageBreakPreview" zoomScale="85" zoomScaleSheetLayoutView="85" workbookViewId="0" topLeftCell="A4">
      <selection activeCell="D160" sqref="D160"/>
    </sheetView>
  </sheetViews>
  <sheetFormatPr defaultColWidth="9.140625" defaultRowHeight="12.75"/>
  <cols>
    <col min="1" max="1" width="4.00390625" style="463" customWidth="1"/>
    <col min="2" max="2" width="26.57421875" style="463" customWidth="1"/>
    <col min="3" max="3" width="12.28125" style="463" customWidth="1"/>
    <col min="4" max="4" width="9.28125" style="463" customWidth="1"/>
    <col min="5" max="5" width="17.140625" style="463" customWidth="1"/>
    <col min="6" max="6" width="10.8515625" style="463" customWidth="1"/>
    <col min="7" max="7" width="13.8515625" style="463" customWidth="1"/>
    <col min="8" max="8" width="14.00390625" style="463" customWidth="1"/>
    <col min="9" max="9" width="10.57421875" style="463" customWidth="1"/>
    <col min="10" max="10" width="13.00390625" style="463" customWidth="1"/>
    <col min="11" max="11" width="13.421875" style="463" customWidth="1"/>
    <col min="12" max="12" width="13.57421875" style="463" customWidth="1"/>
    <col min="13" max="13" width="14.00390625" style="463" customWidth="1"/>
    <col min="14" max="14" width="10.421875" style="463" customWidth="1"/>
    <col min="15" max="15" width="12.8515625" style="463" customWidth="1"/>
    <col min="16" max="16" width="11.8515625" style="463" customWidth="1"/>
    <col min="17" max="17" width="20.57421875" style="463" customWidth="1"/>
    <col min="18" max="18" width="4.7109375" style="463" customWidth="1"/>
    <col min="19" max="16384" width="9.140625" style="463" customWidth="1"/>
  </cols>
  <sheetData>
    <row r="1" spans="1:17" s="88" customFormat="1" ht="15.75" customHeight="1">
      <c r="A1" s="156" t="s">
        <v>237</v>
      </c>
      <c r="Q1" s="858" t="s">
        <v>463</v>
      </c>
    </row>
    <row r="2" spans="1:11" s="88" customFormat="1" ht="15.75" customHeight="1">
      <c r="A2" s="859" t="s">
        <v>238</v>
      </c>
      <c r="K2" s="860"/>
    </row>
    <row r="3" spans="1:8" s="88" customFormat="1" ht="15.75" customHeight="1">
      <c r="A3" s="861" t="s">
        <v>0</v>
      </c>
      <c r="H3" s="862"/>
    </row>
    <row r="4" spans="1:16" s="88" customFormat="1" ht="15.75" customHeight="1" thickBot="1">
      <c r="A4" s="861" t="s">
        <v>239</v>
      </c>
      <c r="G4" s="283"/>
      <c r="H4" s="283"/>
      <c r="I4" s="860" t="s">
        <v>397</v>
      </c>
      <c r="J4" s="283"/>
      <c r="K4" s="283"/>
      <c r="L4" s="283"/>
      <c r="M4" s="283"/>
      <c r="N4" s="860" t="s">
        <v>398</v>
      </c>
      <c r="O4" s="283"/>
      <c r="P4" s="283"/>
    </row>
    <row r="5" spans="1:17" s="565" customFormat="1" ht="56.25" customHeight="1" thickBot="1" thickTop="1">
      <c r="A5" s="563" t="s">
        <v>8</v>
      </c>
      <c r="B5" s="536" t="s">
        <v>9</v>
      </c>
      <c r="C5" s="537" t="s">
        <v>1</v>
      </c>
      <c r="D5" s="537" t="s">
        <v>2</v>
      </c>
      <c r="E5" s="537" t="s">
        <v>3</v>
      </c>
      <c r="F5" s="537" t="s">
        <v>10</v>
      </c>
      <c r="G5" s="535" t="s">
        <v>461</v>
      </c>
      <c r="H5" s="537" t="s">
        <v>462</v>
      </c>
      <c r="I5" s="537" t="s">
        <v>4</v>
      </c>
      <c r="J5" s="537" t="s">
        <v>5</v>
      </c>
      <c r="K5" s="564" t="s">
        <v>6</v>
      </c>
      <c r="L5" s="535" t="str">
        <f>G5</f>
        <v>FINAL READING 01/12/2017</v>
      </c>
      <c r="M5" s="537" t="str">
        <f>H5</f>
        <v>INTIAL READING 01/11/2017</v>
      </c>
      <c r="N5" s="537" t="s">
        <v>4</v>
      </c>
      <c r="O5" s="537" t="s">
        <v>5</v>
      </c>
      <c r="P5" s="564" t="s">
        <v>6</v>
      </c>
      <c r="Q5" s="564" t="s">
        <v>309</v>
      </c>
    </row>
    <row r="6" spans="1:12" ht="1.5" customHeight="1" hidden="1" thickTop="1">
      <c r="A6" s="7"/>
      <c r="B6" s="8"/>
      <c r="C6" s="7"/>
      <c r="D6" s="7"/>
      <c r="E6" s="7"/>
      <c r="F6" s="7"/>
      <c r="L6" s="475"/>
    </row>
    <row r="7" spans="1:17" ht="15.75" customHeight="1" thickTop="1">
      <c r="A7" s="275"/>
      <c r="B7" s="345" t="s">
        <v>14</v>
      </c>
      <c r="C7" s="334"/>
      <c r="D7" s="348"/>
      <c r="E7" s="348"/>
      <c r="F7" s="334"/>
      <c r="G7" s="340"/>
      <c r="H7" s="507"/>
      <c r="I7" s="507"/>
      <c r="J7" s="507"/>
      <c r="K7" s="130"/>
      <c r="L7" s="340"/>
      <c r="M7" s="507"/>
      <c r="N7" s="507"/>
      <c r="O7" s="507"/>
      <c r="P7" s="566"/>
      <c r="Q7" s="467"/>
    </row>
    <row r="8" spans="1:17" ht="16.5" customHeight="1">
      <c r="A8" s="275">
        <v>1</v>
      </c>
      <c r="B8" s="344" t="s">
        <v>15</v>
      </c>
      <c r="C8" s="334">
        <v>5128429</v>
      </c>
      <c r="D8" s="347" t="s">
        <v>12</v>
      </c>
      <c r="E8" s="326" t="s">
        <v>346</v>
      </c>
      <c r="F8" s="334">
        <v>-1000</v>
      </c>
      <c r="G8" s="340">
        <v>983662</v>
      </c>
      <c r="H8" s="341">
        <v>984090</v>
      </c>
      <c r="I8" s="341">
        <f>G8-H8</f>
        <v>-428</v>
      </c>
      <c r="J8" s="341">
        <f>$F8*I8</f>
        <v>428000</v>
      </c>
      <c r="K8" s="342">
        <f>J8/1000000</f>
        <v>0.428</v>
      </c>
      <c r="L8" s="340">
        <v>999213</v>
      </c>
      <c r="M8" s="341">
        <v>999213</v>
      </c>
      <c r="N8" s="341">
        <f>L8-M8</f>
        <v>0</v>
      </c>
      <c r="O8" s="341">
        <f>$F8*N8</f>
        <v>0</v>
      </c>
      <c r="P8" s="342">
        <f>O8/1000000</f>
        <v>0</v>
      </c>
      <c r="Q8" s="730"/>
    </row>
    <row r="9" spans="1:17" ht="16.5">
      <c r="A9" s="275">
        <v>2</v>
      </c>
      <c r="B9" s="344" t="s">
        <v>380</v>
      </c>
      <c r="C9" s="334">
        <v>4864976</v>
      </c>
      <c r="D9" s="347" t="s">
        <v>12</v>
      </c>
      <c r="E9" s="326" t="s">
        <v>346</v>
      </c>
      <c r="F9" s="334">
        <v>-1000</v>
      </c>
      <c r="G9" s="340">
        <v>21857</v>
      </c>
      <c r="H9" s="341">
        <v>19449</v>
      </c>
      <c r="I9" s="341">
        <f>G9-H9</f>
        <v>2408</v>
      </c>
      <c r="J9" s="341">
        <f>$F9*I9</f>
        <v>-2408000</v>
      </c>
      <c r="K9" s="342">
        <f>J9/1000000</f>
        <v>-2.408</v>
      </c>
      <c r="L9" s="340">
        <v>999499</v>
      </c>
      <c r="M9" s="341">
        <v>999499</v>
      </c>
      <c r="N9" s="341">
        <f>L9-M9</f>
        <v>0</v>
      </c>
      <c r="O9" s="341">
        <f>$F9*N9</f>
        <v>0</v>
      </c>
      <c r="P9" s="342">
        <f>O9/1000000</f>
        <v>0</v>
      </c>
      <c r="Q9" s="474"/>
    </row>
    <row r="10" spans="1:17" ht="15.75" customHeight="1">
      <c r="A10" s="275">
        <v>3</v>
      </c>
      <c r="B10" s="344" t="s">
        <v>17</v>
      </c>
      <c r="C10" s="334">
        <v>4864905</v>
      </c>
      <c r="D10" s="347" t="s">
        <v>12</v>
      </c>
      <c r="E10" s="326" t="s">
        <v>346</v>
      </c>
      <c r="F10" s="334">
        <v>-1000</v>
      </c>
      <c r="G10" s="340">
        <v>948686</v>
      </c>
      <c r="H10" s="341">
        <v>949307</v>
      </c>
      <c r="I10" s="341">
        <f>G10-H10</f>
        <v>-621</v>
      </c>
      <c r="J10" s="341">
        <f>$F10*I10</f>
        <v>621000</v>
      </c>
      <c r="K10" s="342">
        <f>J10/1000000</f>
        <v>0.621</v>
      </c>
      <c r="L10" s="340">
        <v>995658</v>
      </c>
      <c r="M10" s="341">
        <v>995658</v>
      </c>
      <c r="N10" s="341">
        <f>L10-M10</f>
        <v>0</v>
      </c>
      <c r="O10" s="341">
        <f>$F10*N10</f>
        <v>0</v>
      </c>
      <c r="P10" s="342">
        <f>O10/1000000</f>
        <v>0</v>
      </c>
      <c r="Q10" s="467"/>
    </row>
    <row r="11" spans="1:17" ht="15.75" customHeight="1">
      <c r="A11" s="275"/>
      <c r="B11" s="345" t="s">
        <v>18</v>
      </c>
      <c r="C11" s="334"/>
      <c r="D11" s="348"/>
      <c r="E11" s="348"/>
      <c r="F11" s="334"/>
      <c r="G11" s="340"/>
      <c r="H11" s="341"/>
      <c r="I11" s="341"/>
      <c r="J11" s="341"/>
      <c r="K11" s="342"/>
      <c r="L11" s="340"/>
      <c r="M11" s="341"/>
      <c r="N11" s="341"/>
      <c r="O11" s="341"/>
      <c r="P11" s="342"/>
      <c r="Q11" s="467"/>
    </row>
    <row r="12" spans="1:17" s="762" customFormat="1" ht="15.75" customHeight="1">
      <c r="A12" s="753">
        <v>4</v>
      </c>
      <c r="B12" s="754" t="s">
        <v>15</v>
      </c>
      <c r="C12" s="755">
        <v>4864916</v>
      </c>
      <c r="D12" s="756" t="s">
        <v>12</v>
      </c>
      <c r="E12" s="757" t="s">
        <v>346</v>
      </c>
      <c r="F12" s="755">
        <v>-1000</v>
      </c>
      <c r="G12" s="758">
        <v>999734</v>
      </c>
      <c r="H12" s="759">
        <v>999924</v>
      </c>
      <c r="I12" s="759">
        <f>G12-H12</f>
        <v>-190</v>
      </c>
      <c r="J12" s="759">
        <f>$F12*I12</f>
        <v>190000</v>
      </c>
      <c r="K12" s="760">
        <f>J12/1000000</f>
        <v>0.19</v>
      </c>
      <c r="L12" s="758">
        <v>997446</v>
      </c>
      <c r="M12" s="759">
        <v>997474</v>
      </c>
      <c r="N12" s="759">
        <f>L12-M12</f>
        <v>-28</v>
      </c>
      <c r="O12" s="759">
        <f>$F12*N12</f>
        <v>28000</v>
      </c>
      <c r="P12" s="760">
        <f>O12/1000000</f>
        <v>0.028</v>
      </c>
      <c r="Q12" s="761"/>
    </row>
    <row r="13" spans="1:17" ht="15.75" customHeight="1">
      <c r="A13" s="275">
        <v>5</v>
      </c>
      <c r="B13" s="344" t="s">
        <v>16</v>
      </c>
      <c r="C13" s="334">
        <v>5295137</v>
      </c>
      <c r="D13" s="347" t="s">
        <v>12</v>
      </c>
      <c r="E13" s="326" t="s">
        <v>346</v>
      </c>
      <c r="F13" s="334">
        <v>-1000</v>
      </c>
      <c r="G13" s="340">
        <v>987414</v>
      </c>
      <c r="H13" s="341">
        <v>987990</v>
      </c>
      <c r="I13" s="341">
        <f>G13-H13</f>
        <v>-576</v>
      </c>
      <c r="J13" s="341">
        <f>$F13*I13</f>
        <v>576000</v>
      </c>
      <c r="K13" s="342">
        <f>J13/1000000</f>
        <v>0.576</v>
      </c>
      <c r="L13" s="340">
        <v>999574</v>
      </c>
      <c r="M13" s="341">
        <v>999574</v>
      </c>
      <c r="N13" s="341">
        <f>L13-M13</f>
        <v>0</v>
      </c>
      <c r="O13" s="341">
        <f>$F13*N13</f>
        <v>0</v>
      </c>
      <c r="P13" s="342">
        <f>O13/1000000</f>
        <v>0</v>
      </c>
      <c r="Q13" s="467"/>
    </row>
    <row r="14" spans="1:17" ht="15.75" customHeight="1">
      <c r="A14" s="275"/>
      <c r="B14" s="344"/>
      <c r="C14" s="334"/>
      <c r="D14" s="347"/>
      <c r="E14" s="326"/>
      <c r="F14" s="334">
        <v>-1000</v>
      </c>
      <c r="G14" s="340">
        <v>989992</v>
      </c>
      <c r="H14" s="341">
        <v>990700</v>
      </c>
      <c r="I14" s="341">
        <f>G14-H14</f>
        <v>-708</v>
      </c>
      <c r="J14" s="341">
        <f>$F14*I14</f>
        <v>708000</v>
      </c>
      <c r="K14" s="342">
        <f>J14/1000000</f>
        <v>0.708</v>
      </c>
      <c r="L14" s="340"/>
      <c r="M14" s="341"/>
      <c r="N14" s="341"/>
      <c r="O14" s="341"/>
      <c r="P14" s="342"/>
      <c r="Q14" s="467"/>
    </row>
    <row r="15" spans="1:17" ht="16.5" customHeight="1">
      <c r="A15" s="275"/>
      <c r="B15" s="345" t="s">
        <v>21</v>
      </c>
      <c r="C15" s="334"/>
      <c r="D15" s="348"/>
      <c r="E15" s="326"/>
      <c r="F15" s="334"/>
      <c r="G15" s="340"/>
      <c r="H15" s="341"/>
      <c r="I15" s="341"/>
      <c r="J15" s="341"/>
      <c r="K15" s="342"/>
      <c r="L15" s="340"/>
      <c r="M15" s="341"/>
      <c r="N15" s="341"/>
      <c r="O15" s="341"/>
      <c r="P15" s="342"/>
      <c r="Q15" s="467"/>
    </row>
    <row r="16" spans="1:17" ht="14.25" customHeight="1">
      <c r="A16" s="275">
        <v>6</v>
      </c>
      <c r="B16" s="344" t="s">
        <v>15</v>
      </c>
      <c r="C16" s="334">
        <v>4864982</v>
      </c>
      <c r="D16" s="347" t="s">
        <v>12</v>
      </c>
      <c r="E16" s="326" t="s">
        <v>346</v>
      </c>
      <c r="F16" s="334">
        <v>-1000</v>
      </c>
      <c r="G16" s="340">
        <v>24613</v>
      </c>
      <c r="H16" s="341">
        <v>24469</v>
      </c>
      <c r="I16" s="341">
        <f>G16-H16</f>
        <v>144</v>
      </c>
      <c r="J16" s="341">
        <f>$F16*I16</f>
        <v>-144000</v>
      </c>
      <c r="K16" s="342">
        <f>J16/1000000</f>
        <v>-0.144</v>
      </c>
      <c r="L16" s="340">
        <v>16858</v>
      </c>
      <c r="M16" s="341">
        <v>16860</v>
      </c>
      <c r="N16" s="341">
        <f>L16-M16</f>
        <v>-2</v>
      </c>
      <c r="O16" s="341">
        <f>$F16*N16</f>
        <v>2000</v>
      </c>
      <c r="P16" s="342">
        <f>O16/1000000</f>
        <v>0.002</v>
      </c>
      <c r="Q16" s="467"/>
    </row>
    <row r="17" spans="1:17" ht="13.5" customHeight="1">
      <c r="A17" s="275">
        <v>7</v>
      </c>
      <c r="B17" s="344" t="s">
        <v>16</v>
      </c>
      <c r="C17" s="334">
        <v>4865022</v>
      </c>
      <c r="D17" s="347" t="s">
        <v>12</v>
      </c>
      <c r="E17" s="326" t="s">
        <v>346</v>
      </c>
      <c r="F17" s="334">
        <v>-1000</v>
      </c>
      <c r="G17" s="340">
        <v>481</v>
      </c>
      <c r="H17" s="341">
        <v>367</v>
      </c>
      <c r="I17" s="341">
        <f>G17-H17</f>
        <v>114</v>
      </c>
      <c r="J17" s="341">
        <f>$F17*I17</f>
        <v>-114000</v>
      </c>
      <c r="K17" s="342">
        <f>J17/1000000</f>
        <v>-0.114</v>
      </c>
      <c r="L17" s="340">
        <v>998916</v>
      </c>
      <c r="M17" s="341">
        <v>998918</v>
      </c>
      <c r="N17" s="341">
        <f>L17-M17</f>
        <v>-2</v>
      </c>
      <c r="O17" s="341">
        <f>$F17*N17</f>
        <v>2000</v>
      </c>
      <c r="P17" s="342">
        <f>O17/1000000</f>
        <v>0.002</v>
      </c>
      <c r="Q17" s="479"/>
    </row>
    <row r="18" spans="1:17" ht="14.25" customHeight="1">
      <c r="A18" s="275">
        <v>8</v>
      </c>
      <c r="B18" s="344" t="s">
        <v>22</v>
      </c>
      <c r="C18" s="334">
        <v>4864991</v>
      </c>
      <c r="D18" s="347" t="s">
        <v>12</v>
      </c>
      <c r="E18" s="326" t="s">
        <v>346</v>
      </c>
      <c r="F18" s="334">
        <v>-1000</v>
      </c>
      <c r="G18" s="340">
        <v>999041</v>
      </c>
      <c r="H18" s="341">
        <v>999143</v>
      </c>
      <c r="I18" s="341">
        <f>G18-H18</f>
        <v>-102</v>
      </c>
      <c r="J18" s="341">
        <f>$F18*I18</f>
        <v>102000</v>
      </c>
      <c r="K18" s="342">
        <f>J18/1000000</f>
        <v>0.102</v>
      </c>
      <c r="L18" s="340">
        <v>998146</v>
      </c>
      <c r="M18" s="341">
        <v>998160</v>
      </c>
      <c r="N18" s="341">
        <f>L18-M18</f>
        <v>-14</v>
      </c>
      <c r="O18" s="341">
        <f>$F18*N18</f>
        <v>14000</v>
      </c>
      <c r="P18" s="342">
        <f>O18/1000000</f>
        <v>0.014</v>
      </c>
      <c r="Q18" s="478"/>
    </row>
    <row r="19" spans="1:17" s="762" customFormat="1" ht="13.5" customHeight="1">
      <c r="A19" s="753">
        <v>9</v>
      </c>
      <c r="B19" s="754" t="s">
        <v>23</v>
      </c>
      <c r="C19" s="755">
        <v>5295166</v>
      </c>
      <c r="D19" s="756" t="s">
        <v>12</v>
      </c>
      <c r="E19" s="757" t="s">
        <v>346</v>
      </c>
      <c r="F19" s="755">
        <v>-500</v>
      </c>
      <c r="G19" s="758">
        <v>988305</v>
      </c>
      <c r="H19" s="759">
        <v>988902</v>
      </c>
      <c r="I19" s="759">
        <f>G19-H19</f>
        <v>-597</v>
      </c>
      <c r="J19" s="759">
        <f>$F19*I19</f>
        <v>298500</v>
      </c>
      <c r="K19" s="760">
        <f>J19/1000000</f>
        <v>0.2985</v>
      </c>
      <c r="L19" s="758">
        <v>817980</v>
      </c>
      <c r="M19" s="759">
        <v>817998</v>
      </c>
      <c r="N19" s="759">
        <f>L19-M19</f>
        <v>-18</v>
      </c>
      <c r="O19" s="759">
        <f>$F19*N19</f>
        <v>9000</v>
      </c>
      <c r="P19" s="760">
        <f>O19/1000000</f>
        <v>0.009</v>
      </c>
      <c r="Q19" s="761"/>
    </row>
    <row r="20" spans="1:17" s="762" customFormat="1" ht="13.5" customHeight="1">
      <c r="A20" s="753"/>
      <c r="B20" s="754"/>
      <c r="C20" s="755"/>
      <c r="D20" s="756"/>
      <c r="E20" s="757"/>
      <c r="F20" s="755"/>
      <c r="G20" s="758"/>
      <c r="H20" s="759"/>
      <c r="I20" s="759"/>
      <c r="J20" s="759"/>
      <c r="K20" s="760">
        <v>0.132</v>
      </c>
      <c r="L20" s="758"/>
      <c r="M20" s="759"/>
      <c r="N20" s="759"/>
      <c r="O20" s="759"/>
      <c r="P20" s="760"/>
      <c r="Q20" s="761" t="s">
        <v>470</v>
      </c>
    </row>
    <row r="21" spans="1:17" ht="15.75" customHeight="1">
      <c r="A21" s="275"/>
      <c r="B21" s="345" t="s">
        <v>24</v>
      </c>
      <c r="C21" s="334"/>
      <c r="D21" s="348"/>
      <c r="E21" s="326"/>
      <c r="F21" s="334"/>
      <c r="G21" s="340"/>
      <c r="H21" s="341"/>
      <c r="I21" s="341"/>
      <c r="J21" s="341"/>
      <c r="K21" s="342"/>
      <c r="L21" s="340"/>
      <c r="M21" s="341"/>
      <c r="N21" s="341"/>
      <c r="O21" s="341"/>
      <c r="P21" s="342"/>
      <c r="Q21" s="467"/>
    </row>
    <row r="22" spans="1:17" ht="15.75" customHeight="1">
      <c r="A22" s="275">
        <v>10</v>
      </c>
      <c r="B22" s="344" t="s">
        <v>15</v>
      </c>
      <c r="C22" s="334">
        <v>4864930</v>
      </c>
      <c r="D22" s="347" t="s">
        <v>12</v>
      </c>
      <c r="E22" s="326" t="s">
        <v>346</v>
      </c>
      <c r="F22" s="334">
        <v>-1000</v>
      </c>
      <c r="G22" s="340">
        <v>999272</v>
      </c>
      <c r="H22" s="341">
        <v>999276</v>
      </c>
      <c r="I22" s="341">
        <f aca="true" t="shared" si="0" ref="I22:I29">G22-H22</f>
        <v>-4</v>
      </c>
      <c r="J22" s="341">
        <f aca="true" t="shared" si="1" ref="J22:J29">$F22*I22</f>
        <v>4000</v>
      </c>
      <c r="K22" s="342">
        <f aca="true" t="shared" si="2" ref="K22:K29">J22/1000000</f>
        <v>0.004</v>
      </c>
      <c r="L22" s="340">
        <v>999343</v>
      </c>
      <c r="M22" s="341">
        <v>999343</v>
      </c>
      <c r="N22" s="341">
        <f aca="true" t="shared" si="3" ref="N22:N29">L22-M22</f>
        <v>0</v>
      </c>
      <c r="O22" s="341">
        <f aca="true" t="shared" si="4" ref="O22:O29">$F22*N22</f>
        <v>0</v>
      </c>
      <c r="P22" s="342">
        <f aca="true" t="shared" si="5" ref="P22:P29">O22/1000000</f>
        <v>0</v>
      </c>
      <c r="Q22" s="479"/>
    </row>
    <row r="23" spans="1:17" ht="15.75" customHeight="1">
      <c r="A23" s="275">
        <v>11</v>
      </c>
      <c r="B23" s="344" t="s">
        <v>25</v>
      </c>
      <c r="C23" s="334">
        <v>5128412</v>
      </c>
      <c r="D23" s="347" t="s">
        <v>12</v>
      </c>
      <c r="E23" s="326" t="s">
        <v>346</v>
      </c>
      <c r="F23" s="334">
        <v>-1000</v>
      </c>
      <c r="G23" s="340">
        <v>3630</v>
      </c>
      <c r="H23" s="341">
        <v>1872</v>
      </c>
      <c r="I23" s="341">
        <f>G23-H23</f>
        <v>1758</v>
      </c>
      <c r="J23" s="341">
        <f>$F23*I23</f>
        <v>-1758000</v>
      </c>
      <c r="K23" s="342">
        <f>J23/1000000</f>
        <v>-1.758</v>
      </c>
      <c r="L23" s="340">
        <v>999453</v>
      </c>
      <c r="M23" s="341">
        <v>999454</v>
      </c>
      <c r="N23" s="341">
        <f>L23-M23</f>
        <v>-1</v>
      </c>
      <c r="O23" s="341">
        <f>$F23*N23</f>
        <v>1000</v>
      </c>
      <c r="P23" s="342">
        <f>O23/1000000</f>
        <v>0.001</v>
      </c>
      <c r="Q23" s="467"/>
    </row>
    <row r="24" spans="1:17" ht="16.5">
      <c r="A24" s="275">
        <v>12</v>
      </c>
      <c r="B24" s="344" t="s">
        <v>22</v>
      </c>
      <c r="C24" s="334">
        <v>4864922</v>
      </c>
      <c r="D24" s="347" t="s">
        <v>12</v>
      </c>
      <c r="E24" s="326" t="s">
        <v>346</v>
      </c>
      <c r="F24" s="334">
        <v>-1000</v>
      </c>
      <c r="G24" s="340">
        <v>999166</v>
      </c>
      <c r="H24" s="341">
        <v>998753</v>
      </c>
      <c r="I24" s="341">
        <f>G24-H24</f>
        <v>413</v>
      </c>
      <c r="J24" s="341">
        <f>$F24*I24</f>
        <v>-413000</v>
      </c>
      <c r="K24" s="342">
        <f>J24/1000000</f>
        <v>-0.413</v>
      </c>
      <c r="L24" s="340">
        <v>998297</v>
      </c>
      <c r="M24" s="341">
        <v>998297</v>
      </c>
      <c r="N24" s="341">
        <f>L24-M24</f>
        <v>0</v>
      </c>
      <c r="O24" s="341">
        <f>$F24*N24</f>
        <v>0</v>
      </c>
      <c r="P24" s="342">
        <f>O24/1000000</f>
        <v>0</v>
      </c>
      <c r="Q24" s="478"/>
    </row>
    <row r="25" spans="1:17" ht="18.75" customHeight="1">
      <c r="A25" s="275">
        <v>13</v>
      </c>
      <c r="B25" s="344" t="s">
        <v>26</v>
      </c>
      <c r="C25" s="334">
        <v>4902494</v>
      </c>
      <c r="D25" s="347" t="s">
        <v>12</v>
      </c>
      <c r="E25" s="326" t="s">
        <v>346</v>
      </c>
      <c r="F25" s="334">
        <v>1000</v>
      </c>
      <c r="G25" s="340">
        <v>892370</v>
      </c>
      <c r="H25" s="341">
        <v>899982</v>
      </c>
      <c r="I25" s="341">
        <f>G25-H25</f>
        <v>-7612</v>
      </c>
      <c r="J25" s="341">
        <f>$F25*I25</f>
        <v>-7612000</v>
      </c>
      <c r="K25" s="342">
        <f>J25/1000000</f>
        <v>-7.612</v>
      </c>
      <c r="L25" s="340">
        <v>999981</v>
      </c>
      <c r="M25" s="341">
        <v>999981</v>
      </c>
      <c r="N25" s="341">
        <f>L25-M25</f>
        <v>0</v>
      </c>
      <c r="O25" s="341">
        <f>$F25*N25</f>
        <v>0</v>
      </c>
      <c r="P25" s="342">
        <f>O25/1000000</f>
        <v>0</v>
      </c>
      <c r="Q25" s="467"/>
    </row>
    <row r="26" spans="1:17" ht="18.75" customHeight="1">
      <c r="A26" s="275"/>
      <c r="B26" s="345" t="s">
        <v>438</v>
      </c>
      <c r="C26" s="334"/>
      <c r="D26" s="347"/>
      <c r="E26" s="326"/>
      <c r="F26" s="334"/>
      <c r="G26" s="340"/>
      <c r="H26" s="341"/>
      <c r="I26" s="341"/>
      <c r="J26" s="341"/>
      <c r="K26" s="342"/>
      <c r="L26" s="340"/>
      <c r="M26" s="341"/>
      <c r="N26" s="341"/>
      <c r="O26" s="341"/>
      <c r="P26" s="342"/>
      <c r="Q26" s="467"/>
    </row>
    <row r="27" spans="1:17" ht="15.75" customHeight="1">
      <c r="A27" s="275">
        <v>14</v>
      </c>
      <c r="B27" s="344" t="s">
        <v>15</v>
      </c>
      <c r="C27" s="334">
        <v>4865034</v>
      </c>
      <c r="D27" s="347" t="s">
        <v>12</v>
      </c>
      <c r="E27" s="326" t="s">
        <v>346</v>
      </c>
      <c r="F27" s="334">
        <v>-1000</v>
      </c>
      <c r="G27" s="340">
        <v>979905</v>
      </c>
      <c r="H27" s="341">
        <v>980230</v>
      </c>
      <c r="I27" s="341">
        <f t="shared" si="0"/>
        <v>-325</v>
      </c>
      <c r="J27" s="341">
        <f t="shared" si="1"/>
        <v>325000</v>
      </c>
      <c r="K27" s="342">
        <f t="shared" si="2"/>
        <v>0.325</v>
      </c>
      <c r="L27" s="340">
        <v>16732</v>
      </c>
      <c r="M27" s="341">
        <v>16732</v>
      </c>
      <c r="N27" s="341">
        <f t="shared" si="3"/>
        <v>0</v>
      </c>
      <c r="O27" s="341">
        <f t="shared" si="4"/>
        <v>0</v>
      </c>
      <c r="P27" s="342">
        <f t="shared" si="5"/>
        <v>0</v>
      </c>
      <c r="Q27" s="467"/>
    </row>
    <row r="28" spans="1:17" ht="15.75" customHeight="1">
      <c r="A28" s="275">
        <v>15</v>
      </c>
      <c r="B28" s="344" t="s">
        <v>16</v>
      </c>
      <c r="C28" s="334">
        <v>4865035</v>
      </c>
      <c r="D28" s="347" t="s">
        <v>12</v>
      </c>
      <c r="E28" s="326" t="s">
        <v>346</v>
      </c>
      <c r="F28" s="334">
        <v>-1000</v>
      </c>
      <c r="G28" s="340">
        <v>9014</v>
      </c>
      <c r="H28" s="341">
        <v>8487</v>
      </c>
      <c r="I28" s="341">
        <f t="shared" si="0"/>
        <v>527</v>
      </c>
      <c r="J28" s="341">
        <f t="shared" si="1"/>
        <v>-527000</v>
      </c>
      <c r="K28" s="342">
        <f t="shared" si="2"/>
        <v>-0.527</v>
      </c>
      <c r="L28" s="340">
        <v>20500</v>
      </c>
      <c r="M28" s="341">
        <v>20500</v>
      </c>
      <c r="N28" s="341">
        <f t="shared" si="3"/>
        <v>0</v>
      </c>
      <c r="O28" s="341">
        <f t="shared" si="4"/>
        <v>0</v>
      </c>
      <c r="P28" s="342">
        <f t="shared" si="5"/>
        <v>0</v>
      </c>
      <c r="Q28" s="467"/>
    </row>
    <row r="29" spans="1:17" ht="15.75" customHeight="1">
      <c r="A29" s="275">
        <v>16</v>
      </c>
      <c r="B29" s="344" t="s">
        <v>17</v>
      </c>
      <c r="C29" s="334">
        <v>4865052</v>
      </c>
      <c r="D29" s="347" t="s">
        <v>12</v>
      </c>
      <c r="E29" s="326" t="s">
        <v>346</v>
      </c>
      <c r="F29" s="334">
        <v>-1000</v>
      </c>
      <c r="G29" s="340">
        <v>20072</v>
      </c>
      <c r="H29" s="341">
        <v>18772</v>
      </c>
      <c r="I29" s="341">
        <f t="shared" si="0"/>
        <v>1300</v>
      </c>
      <c r="J29" s="341">
        <f t="shared" si="1"/>
        <v>-1300000</v>
      </c>
      <c r="K29" s="342">
        <f t="shared" si="2"/>
        <v>-1.3</v>
      </c>
      <c r="L29" s="340">
        <v>274</v>
      </c>
      <c r="M29" s="341">
        <v>274</v>
      </c>
      <c r="N29" s="341">
        <f t="shared" si="3"/>
        <v>0</v>
      </c>
      <c r="O29" s="341">
        <f t="shared" si="4"/>
        <v>0</v>
      </c>
      <c r="P29" s="342">
        <f t="shared" si="5"/>
        <v>0</v>
      </c>
      <c r="Q29" s="467"/>
    </row>
    <row r="30" spans="1:17" ht="15.75" customHeight="1">
      <c r="A30" s="275"/>
      <c r="B30" s="345" t="s">
        <v>27</v>
      </c>
      <c r="C30" s="334"/>
      <c r="D30" s="348"/>
      <c r="E30" s="326"/>
      <c r="F30" s="334"/>
      <c r="G30" s="340"/>
      <c r="H30" s="341"/>
      <c r="I30" s="341"/>
      <c r="J30" s="341"/>
      <c r="K30" s="342"/>
      <c r="L30" s="340"/>
      <c r="M30" s="341"/>
      <c r="N30" s="341"/>
      <c r="O30" s="341"/>
      <c r="P30" s="342"/>
      <c r="Q30" s="467"/>
    </row>
    <row r="31" spans="1:17" ht="15.75" customHeight="1">
      <c r="A31" s="275">
        <v>17</v>
      </c>
      <c r="B31" s="344" t="s">
        <v>433</v>
      </c>
      <c r="C31" s="334">
        <v>4864836</v>
      </c>
      <c r="D31" s="347" t="s">
        <v>12</v>
      </c>
      <c r="E31" s="326" t="s">
        <v>346</v>
      </c>
      <c r="F31" s="334">
        <v>1000</v>
      </c>
      <c r="G31" s="340">
        <v>0</v>
      </c>
      <c r="H31" s="341">
        <v>1</v>
      </c>
      <c r="I31" s="341">
        <f>G31-H31</f>
        <v>-1</v>
      </c>
      <c r="J31" s="341">
        <f>$F31*I31</f>
        <v>-1000</v>
      </c>
      <c r="K31" s="342">
        <f>J31/1000000</f>
        <v>-0.001</v>
      </c>
      <c r="L31" s="340">
        <v>996002</v>
      </c>
      <c r="M31" s="341">
        <v>996344</v>
      </c>
      <c r="N31" s="341">
        <f>L31-M31</f>
        <v>-342</v>
      </c>
      <c r="O31" s="341">
        <f>$F31*N31</f>
        <v>-342000</v>
      </c>
      <c r="P31" s="342">
        <f>O31/1000000</f>
        <v>-0.342</v>
      </c>
      <c r="Q31" s="502"/>
    </row>
    <row r="32" spans="1:17" ht="15.75" customHeight="1">
      <c r="A32" s="275">
        <v>18</v>
      </c>
      <c r="B32" s="344" t="s">
        <v>28</v>
      </c>
      <c r="C32" s="334">
        <v>4864887</v>
      </c>
      <c r="D32" s="347" t="s">
        <v>12</v>
      </c>
      <c r="E32" s="326" t="s">
        <v>346</v>
      </c>
      <c r="F32" s="334">
        <v>1000</v>
      </c>
      <c r="G32" s="340">
        <v>759</v>
      </c>
      <c r="H32" s="341">
        <v>772</v>
      </c>
      <c r="I32" s="341">
        <f aca="true" t="shared" si="6" ref="I32:I37">G32-H32</f>
        <v>-13</v>
      </c>
      <c r="J32" s="341">
        <f aca="true" t="shared" si="7" ref="J32:J37">$F32*I32</f>
        <v>-13000</v>
      </c>
      <c r="K32" s="342">
        <f aca="true" t="shared" si="8" ref="K32:K37">J32/1000000</f>
        <v>-0.013</v>
      </c>
      <c r="L32" s="340">
        <v>24832</v>
      </c>
      <c r="M32" s="341">
        <v>24852</v>
      </c>
      <c r="N32" s="341">
        <f aca="true" t="shared" si="9" ref="N32:N37">L32-M32</f>
        <v>-20</v>
      </c>
      <c r="O32" s="341">
        <f aca="true" t="shared" si="10" ref="O32:O37">$F32*N32</f>
        <v>-20000</v>
      </c>
      <c r="P32" s="342">
        <f aca="true" t="shared" si="11" ref="P32:P37">O32/1000000</f>
        <v>-0.02</v>
      </c>
      <c r="Q32" s="467"/>
    </row>
    <row r="33" spans="1:17" ht="15.75" customHeight="1">
      <c r="A33" s="275">
        <v>19</v>
      </c>
      <c r="B33" s="344" t="s">
        <v>29</v>
      </c>
      <c r="C33" s="334">
        <v>4864880</v>
      </c>
      <c r="D33" s="347" t="s">
        <v>12</v>
      </c>
      <c r="E33" s="326" t="s">
        <v>346</v>
      </c>
      <c r="F33" s="334">
        <v>500</v>
      </c>
      <c r="G33" s="340">
        <v>1004</v>
      </c>
      <c r="H33" s="341">
        <v>942</v>
      </c>
      <c r="I33" s="341">
        <f>G33-H33</f>
        <v>62</v>
      </c>
      <c r="J33" s="341">
        <f>$F33*I33</f>
        <v>31000</v>
      </c>
      <c r="K33" s="342">
        <f>J33/1000000</f>
        <v>0.031</v>
      </c>
      <c r="L33" s="340">
        <v>4529</v>
      </c>
      <c r="M33" s="341">
        <v>4408</v>
      </c>
      <c r="N33" s="341">
        <f>L33-M33</f>
        <v>121</v>
      </c>
      <c r="O33" s="341">
        <f>$F33*N33</f>
        <v>60500</v>
      </c>
      <c r="P33" s="342">
        <f>O33/1000000</f>
        <v>0.0605</v>
      </c>
      <c r="Q33" s="467"/>
    </row>
    <row r="34" spans="1:17" ht="15.75" customHeight="1">
      <c r="A34" s="275">
        <v>20</v>
      </c>
      <c r="B34" s="344" t="s">
        <v>30</v>
      </c>
      <c r="C34" s="334">
        <v>4864799</v>
      </c>
      <c r="D34" s="347" t="s">
        <v>12</v>
      </c>
      <c r="E34" s="326" t="s">
        <v>346</v>
      </c>
      <c r="F34" s="334">
        <v>100</v>
      </c>
      <c r="G34" s="340">
        <v>133633</v>
      </c>
      <c r="H34" s="341">
        <v>132729</v>
      </c>
      <c r="I34" s="341">
        <f t="shared" si="6"/>
        <v>904</v>
      </c>
      <c r="J34" s="341">
        <f t="shared" si="7"/>
        <v>90400</v>
      </c>
      <c r="K34" s="342">
        <f t="shared" si="8"/>
        <v>0.0904</v>
      </c>
      <c r="L34" s="340">
        <v>290397</v>
      </c>
      <c r="M34" s="341">
        <v>290121</v>
      </c>
      <c r="N34" s="341">
        <f t="shared" si="9"/>
        <v>276</v>
      </c>
      <c r="O34" s="341">
        <f t="shared" si="10"/>
        <v>27600</v>
      </c>
      <c r="P34" s="342">
        <f t="shared" si="11"/>
        <v>0.0276</v>
      </c>
      <c r="Q34" s="467"/>
    </row>
    <row r="35" spans="1:17" ht="15.75" customHeight="1">
      <c r="A35" s="275">
        <v>21</v>
      </c>
      <c r="B35" s="344" t="s">
        <v>31</v>
      </c>
      <c r="C35" s="334">
        <v>4864888</v>
      </c>
      <c r="D35" s="347" t="s">
        <v>12</v>
      </c>
      <c r="E35" s="326" t="s">
        <v>346</v>
      </c>
      <c r="F35" s="334">
        <v>1000</v>
      </c>
      <c r="G35" s="340">
        <v>996134</v>
      </c>
      <c r="H35" s="341">
        <v>996182</v>
      </c>
      <c r="I35" s="341">
        <f t="shared" si="6"/>
        <v>-48</v>
      </c>
      <c r="J35" s="341">
        <f t="shared" si="7"/>
        <v>-48000</v>
      </c>
      <c r="K35" s="342">
        <f t="shared" si="8"/>
        <v>-0.048</v>
      </c>
      <c r="L35" s="340">
        <v>986226</v>
      </c>
      <c r="M35" s="341">
        <v>986269</v>
      </c>
      <c r="N35" s="341">
        <f t="shared" si="9"/>
        <v>-43</v>
      </c>
      <c r="O35" s="341">
        <f t="shared" si="10"/>
        <v>-43000</v>
      </c>
      <c r="P35" s="342">
        <f t="shared" si="11"/>
        <v>-0.043</v>
      </c>
      <c r="Q35" s="467"/>
    </row>
    <row r="36" spans="1:17" s="762" customFormat="1" ht="15.75" customHeight="1">
      <c r="A36" s="753">
        <v>22</v>
      </c>
      <c r="B36" s="754" t="s">
        <v>374</v>
      </c>
      <c r="C36" s="755">
        <v>4864873</v>
      </c>
      <c r="D36" s="756" t="s">
        <v>12</v>
      </c>
      <c r="E36" s="757" t="s">
        <v>346</v>
      </c>
      <c r="F36" s="755">
        <v>1000</v>
      </c>
      <c r="G36" s="758">
        <v>187</v>
      </c>
      <c r="H36" s="759">
        <v>190</v>
      </c>
      <c r="I36" s="759">
        <f>G36-H36</f>
        <v>-3</v>
      </c>
      <c r="J36" s="759">
        <f>$F36*I36</f>
        <v>-3000</v>
      </c>
      <c r="K36" s="760">
        <f>J36/1000000</f>
        <v>-0.003</v>
      </c>
      <c r="L36" s="758">
        <v>997902</v>
      </c>
      <c r="M36" s="759">
        <v>997968</v>
      </c>
      <c r="N36" s="759">
        <f>L36-M36</f>
        <v>-66</v>
      </c>
      <c r="O36" s="759">
        <f>$F36*N36</f>
        <v>-66000</v>
      </c>
      <c r="P36" s="760">
        <f>O36/1000000</f>
        <v>-0.066</v>
      </c>
      <c r="Q36" s="763"/>
    </row>
    <row r="37" spans="1:16" ht="15.75" customHeight="1">
      <c r="A37" s="275">
        <v>23</v>
      </c>
      <c r="B37" s="344" t="s">
        <v>414</v>
      </c>
      <c r="C37" s="334">
        <v>5295124</v>
      </c>
      <c r="D37" s="347" t="s">
        <v>12</v>
      </c>
      <c r="E37" s="326" t="s">
        <v>346</v>
      </c>
      <c r="F37" s="334">
        <v>100</v>
      </c>
      <c r="G37" s="340">
        <v>112213</v>
      </c>
      <c r="H37" s="341">
        <v>112293</v>
      </c>
      <c r="I37" s="341">
        <f t="shared" si="6"/>
        <v>-80</v>
      </c>
      <c r="J37" s="341">
        <f t="shared" si="7"/>
        <v>-8000</v>
      </c>
      <c r="K37" s="342">
        <f t="shared" si="8"/>
        <v>-0.008</v>
      </c>
      <c r="L37" s="340">
        <v>33182</v>
      </c>
      <c r="M37" s="341">
        <v>33182</v>
      </c>
      <c r="N37" s="341">
        <f t="shared" si="9"/>
        <v>0</v>
      </c>
      <c r="O37" s="341">
        <f t="shared" si="10"/>
        <v>0</v>
      </c>
      <c r="P37" s="342">
        <f t="shared" si="11"/>
        <v>0</v>
      </c>
    </row>
    <row r="38" spans="1:17" ht="15.75" customHeight="1">
      <c r="A38" s="275"/>
      <c r="B38" s="346" t="s">
        <v>32</v>
      </c>
      <c r="C38" s="334"/>
      <c r="D38" s="347"/>
      <c r="E38" s="326"/>
      <c r="F38" s="334"/>
      <c r="G38" s="340"/>
      <c r="H38" s="341"/>
      <c r="I38" s="341"/>
      <c r="J38" s="341"/>
      <c r="K38" s="342"/>
      <c r="L38" s="340"/>
      <c r="M38" s="341"/>
      <c r="N38" s="341"/>
      <c r="O38" s="341"/>
      <c r="P38" s="342"/>
      <c r="Q38" s="467"/>
    </row>
    <row r="39" spans="1:17" ht="15.75" customHeight="1">
      <c r="A39" s="275">
        <v>24</v>
      </c>
      <c r="B39" s="344" t="s">
        <v>371</v>
      </c>
      <c r="C39" s="334">
        <v>4865057</v>
      </c>
      <c r="D39" s="347" t="s">
        <v>12</v>
      </c>
      <c r="E39" s="326" t="s">
        <v>346</v>
      </c>
      <c r="F39" s="334">
        <v>1000</v>
      </c>
      <c r="G39" s="340">
        <v>622176</v>
      </c>
      <c r="H39" s="341">
        <v>624130</v>
      </c>
      <c r="I39" s="341">
        <f>G39-H39</f>
        <v>-1954</v>
      </c>
      <c r="J39" s="341">
        <f>$F39*I39</f>
        <v>-1954000</v>
      </c>
      <c r="K39" s="342">
        <f>J39/1000000</f>
        <v>-1.954</v>
      </c>
      <c r="L39" s="340">
        <v>795906</v>
      </c>
      <c r="M39" s="341">
        <v>795906</v>
      </c>
      <c r="N39" s="341">
        <f>L39-M39</f>
        <v>0</v>
      </c>
      <c r="O39" s="341">
        <f>$F39*N39</f>
        <v>0</v>
      </c>
      <c r="P39" s="342">
        <f>O39/1000000</f>
        <v>0</v>
      </c>
      <c r="Q39" s="478"/>
    </row>
    <row r="40" spans="1:17" ht="15.75" customHeight="1">
      <c r="A40" s="275">
        <v>25</v>
      </c>
      <c r="B40" s="344" t="s">
        <v>372</v>
      </c>
      <c r="C40" s="334">
        <v>4865058</v>
      </c>
      <c r="D40" s="347" t="s">
        <v>12</v>
      </c>
      <c r="E40" s="326" t="s">
        <v>346</v>
      </c>
      <c r="F40" s="334">
        <v>1000</v>
      </c>
      <c r="G40" s="340">
        <v>605582</v>
      </c>
      <c r="H40" s="341">
        <v>609005</v>
      </c>
      <c r="I40" s="341">
        <f>G40-H40</f>
        <v>-3423</v>
      </c>
      <c r="J40" s="341">
        <f>$F40*I40</f>
        <v>-3423000</v>
      </c>
      <c r="K40" s="342">
        <f>J40/1000000</f>
        <v>-3.423</v>
      </c>
      <c r="L40" s="340">
        <v>829222</v>
      </c>
      <c r="M40" s="341">
        <v>829222</v>
      </c>
      <c r="N40" s="341">
        <f>L40-M40</f>
        <v>0</v>
      </c>
      <c r="O40" s="341">
        <f>$F40*N40</f>
        <v>0</v>
      </c>
      <c r="P40" s="342">
        <f>O40/1000000</f>
        <v>0</v>
      </c>
      <c r="Q40" s="478"/>
    </row>
    <row r="41" spans="1:17" ht="15.75" customHeight="1">
      <c r="A41" s="275">
        <v>26</v>
      </c>
      <c r="B41" s="344" t="s">
        <v>33</v>
      </c>
      <c r="C41" s="334">
        <v>4902506</v>
      </c>
      <c r="D41" s="347" t="s">
        <v>12</v>
      </c>
      <c r="E41" s="326" t="s">
        <v>346</v>
      </c>
      <c r="F41" s="334">
        <v>400</v>
      </c>
      <c r="G41" s="340">
        <v>940</v>
      </c>
      <c r="H41" s="276">
        <v>722</v>
      </c>
      <c r="I41" s="276">
        <f>G41-H41</f>
        <v>218</v>
      </c>
      <c r="J41" s="276">
        <f>$F41*I41</f>
        <v>87200</v>
      </c>
      <c r="K41" s="736">
        <f>J41/1000000</f>
        <v>0.0872</v>
      </c>
      <c r="L41" s="340">
        <v>998532</v>
      </c>
      <c r="M41" s="276">
        <v>998532</v>
      </c>
      <c r="N41" s="276">
        <f>L41-M41</f>
        <v>0</v>
      </c>
      <c r="O41" s="276">
        <f>$F41*N41</f>
        <v>0</v>
      </c>
      <c r="P41" s="736">
        <f>O41/1000000</f>
        <v>0</v>
      </c>
      <c r="Q41" s="502"/>
    </row>
    <row r="42" spans="1:17" ht="15.75" customHeight="1">
      <c r="A42" s="275">
        <v>27</v>
      </c>
      <c r="B42" s="344" t="s">
        <v>34</v>
      </c>
      <c r="C42" s="334">
        <v>5128405</v>
      </c>
      <c r="D42" s="347" t="s">
        <v>12</v>
      </c>
      <c r="E42" s="326" t="s">
        <v>346</v>
      </c>
      <c r="F42" s="334">
        <v>500</v>
      </c>
      <c r="G42" s="340">
        <v>6090</v>
      </c>
      <c r="H42" s="341">
        <v>5983</v>
      </c>
      <c r="I42" s="341">
        <f>G42-H42</f>
        <v>107</v>
      </c>
      <c r="J42" s="341">
        <f>$F42*I42</f>
        <v>53500</v>
      </c>
      <c r="K42" s="342">
        <f>J42/1000000</f>
        <v>0.0535</v>
      </c>
      <c r="L42" s="340">
        <v>1765</v>
      </c>
      <c r="M42" s="341">
        <v>1764</v>
      </c>
      <c r="N42" s="341">
        <f>L42-M42</f>
        <v>1</v>
      </c>
      <c r="O42" s="341">
        <f>$F42*N42</f>
        <v>500</v>
      </c>
      <c r="P42" s="342">
        <f>O42/1000000</f>
        <v>0.0005</v>
      </c>
      <c r="Q42" s="467"/>
    </row>
    <row r="43" spans="1:17" ht="16.5" customHeight="1">
      <c r="A43" s="275"/>
      <c r="B43" s="345" t="s">
        <v>35</v>
      </c>
      <c r="C43" s="334"/>
      <c r="D43" s="348"/>
      <c r="E43" s="326"/>
      <c r="F43" s="334"/>
      <c r="G43" s="340"/>
      <c r="H43" s="341"/>
      <c r="I43" s="341"/>
      <c r="J43" s="341"/>
      <c r="K43" s="342"/>
      <c r="L43" s="340"/>
      <c r="M43" s="341"/>
      <c r="N43" s="341"/>
      <c r="O43" s="341"/>
      <c r="P43" s="342"/>
      <c r="Q43" s="467"/>
    </row>
    <row r="44" spans="1:17" ht="15" customHeight="1">
      <c r="A44" s="275">
        <v>28</v>
      </c>
      <c r="B44" s="344" t="s">
        <v>36</v>
      </c>
      <c r="C44" s="334">
        <v>4865041</v>
      </c>
      <c r="D44" s="347" t="s">
        <v>12</v>
      </c>
      <c r="E44" s="326" t="s">
        <v>346</v>
      </c>
      <c r="F44" s="334">
        <v>-1000</v>
      </c>
      <c r="G44" s="340">
        <v>999529</v>
      </c>
      <c r="H44" s="341">
        <v>999547</v>
      </c>
      <c r="I44" s="341">
        <f>G44-H44</f>
        <v>-18</v>
      </c>
      <c r="J44" s="341">
        <f>$F44*I44</f>
        <v>18000</v>
      </c>
      <c r="K44" s="342">
        <f>J44/1000000</f>
        <v>0.018</v>
      </c>
      <c r="L44" s="340">
        <v>997545</v>
      </c>
      <c r="M44" s="341">
        <v>997545</v>
      </c>
      <c r="N44" s="341">
        <f>L44-M44</f>
        <v>0</v>
      </c>
      <c r="O44" s="341">
        <f>$F44*N44</f>
        <v>0</v>
      </c>
      <c r="P44" s="342">
        <f>O44/1000000</f>
        <v>0</v>
      </c>
      <c r="Q44" s="467"/>
    </row>
    <row r="45" spans="1:17" ht="13.5" customHeight="1">
      <c r="A45" s="275">
        <v>29</v>
      </c>
      <c r="B45" s="344" t="s">
        <v>16</v>
      </c>
      <c r="C45" s="334">
        <v>5295182</v>
      </c>
      <c r="D45" s="347" t="s">
        <v>12</v>
      </c>
      <c r="E45" s="326" t="s">
        <v>346</v>
      </c>
      <c r="F45" s="334">
        <v>-500</v>
      </c>
      <c r="G45" s="340">
        <v>1001295</v>
      </c>
      <c r="H45" s="341">
        <v>999207</v>
      </c>
      <c r="I45" s="341">
        <f>G45-H45</f>
        <v>2088</v>
      </c>
      <c r="J45" s="341">
        <f>$F45*I45</f>
        <v>-1044000</v>
      </c>
      <c r="K45" s="342">
        <f>J45/1000000</f>
        <v>-1.044</v>
      </c>
      <c r="L45" s="340">
        <v>999735</v>
      </c>
      <c r="M45" s="341">
        <v>999735</v>
      </c>
      <c r="N45" s="341">
        <f>L45-M45</f>
        <v>0</v>
      </c>
      <c r="O45" s="341">
        <f>$F45*N45</f>
        <v>0</v>
      </c>
      <c r="P45" s="342">
        <f>O45/1000000</f>
        <v>0</v>
      </c>
      <c r="Q45" s="464"/>
    </row>
    <row r="46" spans="1:17" s="762" customFormat="1" ht="13.5" customHeight="1">
      <c r="A46" s="775">
        <v>30</v>
      </c>
      <c r="B46" s="754" t="s">
        <v>17</v>
      </c>
      <c r="C46" s="755">
        <v>5295168</v>
      </c>
      <c r="D46" s="756" t="s">
        <v>12</v>
      </c>
      <c r="E46" s="757" t="s">
        <v>346</v>
      </c>
      <c r="F46" s="755">
        <v>-1000</v>
      </c>
      <c r="G46" s="758">
        <v>18889</v>
      </c>
      <c r="H46" s="759">
        <v>18889</v>
      </c>
      <c r="I46" s="759">
        <f>G46-H46</f>
        <v>0</v>
      </c>
      <c r="J46" s="759">
        <f>$F46*I46</f>
        <v>0</v>
      </c>
      <c r="K46" s="760">
        <f>J46/1000000</f>
        <v>0</v>
      </c>
      <c r="L46" s="758">
        <v>497</v>
      </c>
      <c r="M46" s="759">
        <v>497</v>
      </c>
      <c r="N46" s="759">
        <f>L46-M46</f>
        <v>0</v>
      </c>
      <c r="O46" s="759">
        <f>$F46*N46</f>
        <v>0</v>
      </c>
      <c r="P46" s="760">
        <f>O46/1000000</f>
        <v>0</v>
      </c>
      <c r="Q46" s="835"/>
    </row>
    <row r="47" spans="2:17" ht="14.25" customHeight="1">
      <c r="B47" s="345" t="s">
        <v>37</v>
      </c>
      <c r="C47" s="334"/>
      <c r="D47" s="348"/>
      <c r="E47" s="326"/>
      <c r="F47" s="334"/>
      <c r="G47" s="340"/>
      <c r="H47" s="341"/>
      <c r="I47" s="341"/>
      <c r="J47" s="341"/>
      <c r="K47" s="342"/>
      <c r="L47" s="340"/>
      <c r="M47" s="341"/>
      <c r="N47" s="341"/>
      <c r="O47" s="341"/>
      <c r="P47" s="342"/>
      <c r="Q47" s="467"/>
    </row>
    <row r="48" spans="1:17" ht="15.75" customHeight="1">
      <c r="A48" s="275">
        <v>31</v>
      </c>
      <c r="B48" s="344" t="s">
        <v>38</v>
      </c>
      <c r="C48" s="334">
        <v>4864989</v>
      </c>
      <c r="D48" s="347" t="s">
        <v>12</v>
      </c>
      <c r="E48" s="326" t="s">
        <v>346</v>
      </c>
      <c r="F48" s="334">
        <v>-1000</v>
      </c>
      <c r="G48" s="340">
        <v>14106</v>
      </c>
      <c r="H48" s="341">
        <v>12921</v>
      </c>
      <c r="I48" s="341">
        <f>G48-H48</f>
        <v>1185</v>
      </c>
      <c r="J48" s="341">
        <f>$F48*I48</f>
        <v>-1185000</v>
      </c>
      <c r="K48" s="342">
        <f>J48/1000000</f>
        <v>-1.185</v>
      </c>
      <c r="L48" s="340">
        <v>999644</v>
      </c>
      <c r="M48" s="341">
        <v>999644</v>
      </c>
      <c r="N48" s="341">
        <f>L48-M48</f>
        <v>0</v>
      </c>
      <c r="O48" s="341">
        <f>$F48*N48</f>
        <v>0</v>
      </c>
      <c r="P48" s="342">
        <f>O48/1000000</f>
        <v>0</v>
      </c>
      <c r="Q48" s="467"/>
    </row>
    <row r="49" spans="1:17" ht="15.75" customHeight="1">
      <c r="A49" s="275"/>
      <c r="B49" s="345" t="s">
        <v>382</v>
      </c>
      <c r="C49" s="334"/>
      <c r="D49" s="347"/>
      <c r="E49" s="326"/>
      <c r="F49" s="334"/>
      <c r="G49" s="340"/>
      <c r="H49" s="341"/>
      <c r="I49" s="341"/>
      <c r="J49" s="341"/>
      <c r="K49" s="342"/>
      <c r="L49" s="340"/>
      <c r="M49" s="341"/>
      <c r="N49" s="341"/>
      <c r="O49" s="341"/>
      <c r="P49" s="342"/>
      <c r="Q49" s="467"/>
    </row>
    <row r="50" spans="1:17" ht="15.75" customHeight="1">
      <c r="A50" s="275">
        <v>32</v>
      </c>
      <c r="B50" s="344" t="s">
        <v>432</v>
      </c>
      <c r="C50" s="334">
        <v>4864973</v>
      </c>
      <c r="D50" s="347" t="s">
        <v>12</v>
      </c>
      <c r="E50" s="326" t="s">
        <v>346</v>
      </c>
      <c r="F50" s="334">
        <v>-2000</v>
      </c>
      <c r="G50" s="340">
        <v>10461</v>
      </c>
      <c r="H50" s="341">
        <v>8181</v>
      </c>
      <c r="I50" s="341">
        <f>G50-H50</f>
        <v>2280</v>
      </c>
      <c r="J50" s="341">
        <f>$F50*I50</f>
        <v>-4560000</v>
      </c>
      <c r="K50" s="342">
        <f>J50/1000000</f>
        <v>-4.56</v>
      </c>
      <c r="L50" s="340">
        <v>101</v>
      </c>
      <c r="M50" s="341">
        <v>101</v>
      </c>
      <c r="N50" s="341">
        <f>L50-M50</f>
        <v>0</v>
      </c>
      <c r="O50" s="341">
        <f>$F50*N50</f>
        <v>0</v>
      </c>
      <c r="P50" s="342">
        <f>O50/1000000</f>
        <v>0</v>
      </c>
      <c r="Q50" s="467"/>
    </row>
    <row r="51" spans="1:17" ht="18.75" customHeight="1">
      <c r="A51" s="275">
        <v>33</v>
      </c>
      <c r="B51" s="344" t="s">
        <v>389</v>
      </c>
      <c r="C51" s="334">
        <v>4864992</v>
      </c>
      <c r="D51" s="347" t="s">
        <v>12</v>
      </c>
      <c r="E51" s="326" t="s">
        <v>346</v>
      </c>
      <c r="F51" s="334">
        <v>-1000</v>
      </c>
      <c r="G51" s="340">
        <v>28985</v>
      </c>
      <c r="H51" s="341">
        <v>26872</v>
      </c>
      <c r="I51" s="341">
        <f>G51-H51</f>
        <v>2113</v>
      </c>
      <c r="J51" s="341">
        <f>$F51*I51</f>
        <v>-2113000</v>
      </c>
      <c r="K51" s="342">
        <f>J51/1000000</f>
        <v>-2.113</v>
      </c>
      <c r="L51" s="340">
        <v>998932</v>
      </c>
      <c r="M51" s="341">
        <v>998932</v>
      </c>
      <c r="N51" s="341">
        <f>L51-M51</f>
        <v>0</v>
      </c>
      <c r="O51" s="341">
        <f>$F51*N51</f>
        <v>0</v>
      </c>
      <c r="P51" s="342">
        <f>O51/1000000</f>
        <v>0</v>
      </c>
      <c r="Q51" s="737"/>
    </row>
    <row r="52" spans="1:17" ht="15.75" customHeight="1">
      <c r="A52" s="275">
        <v>34</v>
      </c>
      <c r="B52" s="344" t="s">
        <v>383</v>
      </c>
      <c r="C52" s="334">
        <v>4864981</v>
      </c>
      <c r="D52" s="347" t="s">
        <v>12</v>
      </c>
      <c r="E52" s="326" t="s">
        <v>346</v>
      </c>
      <c r="F52" s="334">
        <v>-1000</v>
      </c>
      <c r="G52" s="340">
        <v>57369</v>
      </c>
      <c r="H52" s="341">
        <v>53281</v>
      </c>
      <c r="I52" s="341">
        <f>G52-H52</f>
        <v>4088</v>
      </c>
      <c r="J52" s="341">
        <f>$F52*I52</f>
        <v>-4088000</v>
      </c>
      <c r="K52" s="342">
        <f>J52/1000000</f>
        <v>-4.088</v>
      </c>
      <c r="L52" s="340">
        <v>2425</v>
      </c>
      <c r="M52" s="341">
        <v>2425</v>
      </c>
      <c r="N52" s="341">
        <f>L52-M52</f>
        <v>0</v>
      </c>
      <c r="O52" s="341">
        <f>$F52*N52</f>
        <v>0</v>
      </c>
      <c r="P52" s="342">
        <f>O52/1000000</f>
        <v>0</v>
      </c>
      <c r="Q52" s="737"/>
    </row>
    <row r="53" spans="1:17" ht="12" customHeight="1">
      <c r="A53" s="275"/>
      <c r="B53" s="346" t="s">
        <v>403</v>
      </c>
      <c r="C53" s="334"/>
      <c r="D53" s="347"/>
      <c r="E53" s="326"/>
      <c r="F53" s="334"/>
      <c r="G53" s="340"/>
      <c r="H53" s="341"/>
      <c r="I53" s="341"/>
      <c r="J53" s="341"/>
      <c r="K53" s="342"/>
      <c r="L53" s="340"/>
      <c r="M53" s="341"/>
      <c r="N53" s="341"/>
      <c r="O53" s="341"/>
      <c r="P53" s="342"/>
      <c r="Q53" s="468"/>
    </row>
    <row r="54" spans="1:17" ht="15.75" customHeight="1">
      <c r="A54" s="275">
        <v>35</v>
      </c>
      <c r="B54" s="344" t="s">
        <v>15</v>
      </c>
      <c r="C54" s="334">
        <v>5128463</v>
      </c>
      <c r="D54" s="347" t="s">
        <v>12</v>
      </c>
      <c r="E54" s="326" t="s">
        <v>346</v>
      </c>
      <c r="F54" s="334">
        <v>-1000</v>
      </c>
      <c r="G54" s="340">
        <v>14018</v>
      </c>
      <c r="H54" s="341">
        <v>12573</v>
      </c>
      <c r="I54" s="341">
        <f>G54-H54</f>
        <v>1445</v>
      </c>
      <c r="J54" s="341">
        <f>$F54*I54</f>
        <v>-1445000</v>
      </c>
      <c r="K54" s="342">
        <f>J54/1000000</f>
        <v>-1.445</v>
      </c>
      <c r="L54" s="340">
        <v>999323</v>
      </c>
      <c r="M54" s="341">
        <v>999323</v>
      </c>
      <c r="N54" s="341">
        <f>L54-M54</f>
        <v>0</v>
      </c>
      <c r="O54" s="341">
        <f>$F54*N54</f>
        <v>0</v>
      </c>
      <c r="P54" s="342">
        <f>O54/1000000</f>
        <v>0</v>
      </c>
      <c r="Q54" s="468"/>
    </row>
    <row r="55" spans="1:17" ht="18.75" customHeight="1">
      <c r="A55" s="275">
        <v>36</v>
      </c>
      <c r="B55" s="344" t="s">
        <v>16</v>
      </c>
      <c r="C55" s="334">
        <v>5128468</v>
      </c>
      <c r="D55" s="347" t="s">
        <v>12</v>
      </c>
      <c r="E55" s="326" t="s">
        <v>346</v>
      </c>
      <c r="F55" s="334">
        <v>-1000</v>
      </c>
      <c r="G55" s="340">
        <v>7041</v>
      </c>
      <c r="H55" s="341">
        <v>5455</v>
      </c>
      <c r="I55" s="341">
        <f>G55-H55</f>
        <v>1586</v>
      </c>
      <c r="J55" s="341">
        <f>$F55*I55</f>
        <v>-1586000</v>
      </c>
      <c r="K55" s="342">
        <f>J55/1000000</f>
        <v>-1.586</v>
      </c>
      <c r="L55" s="340">
        <v>784</v>
      </c>
      <c r="M55" s="341">
        <v>784</v>
      </c>
      <c r="N55" s="341">
        <f>L55-M55</f>
        <v>0</v>
      </c>
      <c r="O55" s="341">
        <f>$F55*N55</f>
        <v>0</v>
      </c>
      <c r="P55" s="342">
        <f>O55/1000000</f>
        <v>0</v>
      </c>
      <c r="Q55" s="474"/>
    </row>
    <row r="56" spans="1:17" ht="15" customHeight="1">
      <c r="A56" s="275"/>
      <c r="B56" s="346" t="s">
        <v>407</v>
      </c>
      <c r="C56" s="334"/>
      <c r="D56" s="347"/>
      <c r="E56" s="326"/>
      <c r="F56" s="334"/>
      <c r="G56" s="340"/>
      <c r="H56" s="341"/>
      <c r="I56" s="341"/>
      <c r="J56" s="341"/>
      <c r="K56" s="342"/>
      <c r="L56" s="340"/>
      <c r="M56" s="341"/>
      <c r="N56" s="341"/>
      <c r="O56" s="341"/>
      <c r="P56" s="342"/>
      <c r="Q56" s="474"/>
    </row>
    <row r="57" spans="1:17" ht="15.75" customHeight="1">
      <c r="A57" s="275">
        <v>37</v>
      </c>
      <c r="B57" s="344" t="s">
        <v>15</v>
      </c>
      <c r="C57" s="334">
        <v>4864903</v>
      </c>
      <c r="D57" s="347" t="s">
        <v>12</v>
      </c>
      <c r="E57" s="326" t="s">
        <v>346</v>
      </c>
      <c r="F57" s="334">
        <v>-1000</v>
      </c>
      <c r="G57" s="340">
        <v>991413</v>
      </c>
      <c r="H57" s="341">
        <v>990764</v>
      </c>
      <c r="I57" s="341">
        <f>G57-H57</f>
        <v>649</v>
      </c>
      <c r="J57" s="341">
        <f>$F57*I57</f>
        <v>-649000</v>
      </c>
      <c r="K57" s="342">
        <f>J57/1000000</f>
        <v>-0.649</v>
      </c>
      <c r="L57" s="340">
        <v>998728</v>
      </c>
      <c r="M57" s="341">
        <v>998728</v>
      </c>
      <c r="N57" s="341">
        <f>L57-M57</f>
        <v>0</v>
      </c>
      <c r="O57" s="341">
        <f>$F57*N57</f>
        <v>0</v>
      </c>
      <c r="P57" s="342">
        <f>O57/1000000</f>
        <v>0</v>
      </c>
      <c r="Q57" s="464"/>
    </row>
    <row r="58" spans="1:17" ht="15" customHeight="1">
      <c r="A58" s="275">
        <v>38</v>
      </c>
      <c r="B58" s="344" t="s">
        <v>16</v>
      </c>
      <c r="C58" s="334">
        <v>4864946</v>
      </c>
      <c r="D58" s="347" t="s">
        <v>12</v>
      </c>
      <c r="E58" s="326" t="s">
        <v>346</v>
      </c>
      <c r="F58" s="334">
        <v>-1000</v>
      </c>
      <c r="G58" s="340">
        <v>14321</v>
      </c>
      <c r="H58" s="341">
        <v>13637</v>
      </c>
      <c r="I58" s="341">
        <f>G58-H58</f>
        <v>684</v>
      </c>
      <c r="J58" s="341">
        <f>$F58*I58</f>
        <v>-684000</v>
      </c>
      <c r="K58" s="342">
        <f>J58/1000000</f>
        <v>-0.684</v>
      </c>
      <c r="L58" s="340">
        <v>1380</v>
      </c>
      <c r="M58" s="341">
        <v>1380</v>
      </c>
      <c r="N58" s="341">
        <f>L58-M58</f>
        <v>0</v>
      </c>
      <c r="O58" s="341">
        <f>$F58*N58</f>
        <v>0</v>
      </c>
      <c r="P58" s="342">
        <f>O58/1000000</f>
        <v>0</v>
      </c>
      <c r="Q58" s="464"/>
    </row>
    <row r="59" spans="1:17" ht="14.25" customHeight="1">
      <c r="A59" s="275"/>
      <c r="B59" s="346" t="s">
        <v>381</v>
      </c>
      <c r="C59" s="334"/>
      <c r="D59" s="347"/>
      <c r="E59" s="326"/>
      <c r="F59" s="334"/>
      <c r="G59" s="340"/>
      <c r="H59" s="341"/>
      <c r="I59" s="341"/>
      <c r="J59" s="341"/>
      <c r="K59" s="342"/>
      <c r="L59" s="340"/>
      <c r="M59" s="341"/>
      <c r="N59" s="341"/>
      <c r="O59" s="341"/>
      <c r="P59" s="342"/>
      <c r="Q59" s="467"/>
    </row>
    <row r="60" spans="1:17" ht="14.25" customHeight="1">
      <c r="A60" s="275"/>
      <c r="B60" s="346" t="s">
        <v>43</v>
      </c>
      <c r="C60" s="334"/>
      <c r="D60" s="347"/>
      <c r="E60" s="326"/>
      <c r="F60" s="334"/>
      <c r="G60" s="340"/>
      <c r="H60" s="341"/>
      <c r="I60" s="341"/>
      <c r="J60" s="341"/>
      <c r="K60" s="342"/>
      <c r="L60" s="340"/>
      <c r="M60" s="341"/>
      <c r="N60" s="341"/>
      <c r="O60" s="341"/>
      <c r="P60" s="342"/>
      <c r="Q60" s="467"/>
    </row>
    <row r="61" spans="1:17" ht="15.75" customHeight="1">
      <c r="A61" s="276">
        <v>39</v>
      </c>
      <c r="B61" s="344" t="s">
        <v>44</v>
      </c>
      <c r="C61" s="334">
        <v>4864843</v>
      </c>
      <c r="D61" s="347" t="s">
        <v>12</v>
      </c>
      <c r="E61" s="326" t="s">
        <v>346</v>
      </c>
      <c r="F61" s="334">
        <v>1000</v>
      </c>
      <c r="G61" s="340">
        <v>1938</v>
      </c>
      <c r="H61" s="341">
        <v>1988</v>
      </c>
      <c r="I61" s="341">
        <f>G61-H61</f>
        <v>-50</v>
      </c>
      <c r="J61" s="341">
        <f>$F61*I61</f>
        <v>-50000</v>
      </c>
      <c r="K61" s="342">
        <f>J61/1000000</f>
        <v>-0.05</v>
      </c>
      <c r="L61" s="340">
        <v>28235</v>
      </c>
      <c r="M61" s="341">
        <v>28235</v>
      </c>
      <c r="N61" s="341">
        <f>L61-M61</f>
        <v>0</v>
      </c>
      <c r="O61" s="341">
        <f>$F61*N61</f>
        <v>0</v>
      </c>
      <c r="P61" s="342">
        <f>O61/1000000</f>
        <v>0</v>
      </c>
      <c r="Q61" s="467"/>
    </row>
    <row r="62" spans="1:17" s="506" customFormat="1" ht="15.75" customHeight="1" thickBot="1">
      <c r="A62" s="321">
        <v>40</v>
      </c>
      <c r="B62" s="344" t="s">
        <v>45</v>
      </c>
      <c r="C62" s="314">
        <v>5295123</v>
      </c>
      <c r="D62" s="259" t="s">
        <v>12</v>
      </c>
      <c r="E62" s="260" t="s">
        <v>346</v>
      </c>
      <c r="F62" s="488">
        <v>100</v>
      </c>
      <c r="G62" s="340">
        <v>4001</v>
      </c>
      <c r="H62" s="341">
        <v>535</v>
      </c>
      <c r="I62" s="341">
        <f>G62-H62</f>
        <v>3466</v>
      </c>
      <c r="J62" s="341">
        <f>$F62*I62</f>
        <v>346600</v>
      </c>
      <c r="K62" s="342">
        <f>J62/1000000</f>
        <v>0.3466</v>
      </c>
      <c r="L62" s="340">
        <v>26254</v>
      </c>
      <c r="M62" s="341">
        <v>26340</v>
      </c>
      <c r="N62" s="341">
        <f>L62-M62</f>
        <v>-86</v>
      </c>
      <c r="O62" s="341">
        <f>$F62*N62</f>
        <v>-8600</v>
      </c>
      <c r="P62" s="342">
        <f>O62/1000000</f>
        <v>-0.0086</v>
      </c>
      <c r="Q62" s="489"/>
    </row>
    <row r="63" spans="1:17" ht="21.75" customHeight="1" thickBot="1" thickTop="1">
      <c r="A63" s="276"/>
      <c r="B63" s="487" t="s">
        <v>311</v>
      </c>
      <c r="C63" s="39"/>
      <c r="D63" s="348"/>
      <c r="E63" s="326"/>
      <c r="F63" s="39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567" t="str">
        <f>Q1</f>
        <v>NOVEMBER -2017</v>
      </c>
    </row>
    <row r="64" spans="1:17" ht="15.75" customHeight="1" thickTop="1">
      <c r="A64" s="274"/>
      <c r="B64" s="343" t="s">
        <v>46</v>
      </c>
      <c r="C64" s="324"/>
      <c r="D64" s="349"/>
      <c r="E64" s="349"/>
      <c r="F64" s="324"/>
      <c r="G64" s="568"/>
      <c r="H64" s="569"/>
      <c r="I64" s="569"/>
      <c r="J64" s="569"/>
      <c r="K64" s="570"/>
      <c r="L64" s="568"/>
      <c r="M64" s="569"/>
      <c r="N64" s="569"/>
      <c r="O64" s="569"/>
      <c r="P64" s="570"/>
      <c r="Q64" s="571"/>
    </row>
    <row r="65" spans="1:17" ht="15.75" customHeight="1">
      <c r="A65" s="275">
        <v>41</v>
      </c>
      <c r="B65" s="510" t="s">
        <v>83</v>
      </c>
      <c r="C65" s="334">
        <v>4865169</v>
      </c>
      <c r="D65" s="348" t="s">
        <v>12</v>
      </c>
      <c r="E65" s="326" t="s">
        <v>346</v>
      </c>
      <c r="F65" s="334">
        <v>1000</v>
      </c>
      <c r="G65" s="340">
        <v>1355</v>
      </c>
      <c r="H65" s="341">
        <v>1360</v>
      </c>
      <c r="I65" s="341">
        <f>G65-H65</f>
        <v>-5</v>
      </c>
      <c r="J65" s="341">
        <f>$F65*I65</f>
        <v>-5000</v>
      </c>
      <c r="K65" s="342">
        <f>J65/1000000</f>
        <v>-0.005</v>
      </c>
      <c r="L65" s="340">
        <v>61307</v>
      </c>
      <c r="M65" s="341">
        <v>61309</v>
      </c>
      <c r="N65" s="341">
        <f>L65-M65</f>
        <v>-2</v>
      </c>
      <c r="O65" s="341">
        <f>$F65*N65</f>
        <v>-2000</v>
      </c>
      <c r="P65" s="342">
        <f>O65/1000000</f>
        <v>-0.002</v>
      </c>
      <c r="Q65" s="467"/>
    </row>
    <row r="66" spans="1:17" ht="15.75" customHeight="1">
      <c r="A66" s="275"/>
      <c r="B66" s="345" t="s">
        <v>308</v>
      </c>
      <c r="C66" s="334"/>
      <c r="D66" s="348"/>
      <c r="E66" s="326"/>
      <c r="F66" s="334"/>
      <c r="G66" s="340"/>
      <c r="H66" s="341"/>
      <c r="I66" s="341"/>
      <c r="J66" s="341"/>
      <c r="K66" s="342"/>
      <c r="L66" s="340"/>
      <c r="M66" s="341"/>
      <c r="N66" s="341"/>
      <c r="O66" s="341"/>
      <c r="P66" s="342"/>
      <c r="Q66" s="467"/>
    </row>
    <row r="67" spans="1:17" ht="15.75" customHeight="1">
      <c r="A67" s="275">
        <v>42</v>
      </c>
      <c r="B67" s="344" t="s">
        <v>307</v>
      </c>
      <c r="C67" s="334">
        <v>4902503</v>
      </c>
      <c r="D67" s="348" t="s">
        <v>12</v>
      </c>
      <c r="E67" s="326" t="s">
        <v>346</v>
      </c>
      <c r="F67" s="732">
        <v>416.66</v>
      </c>
      <c r="G67" s="340">
        <v>997250</v>
      </c>
      <c r="H67" s="341">
        <v>996643</v>
      </c>
      <c r="I67" s="341">
        <f>G67-H67</f>
        <v>607</v>
      </c>
      <c r="J67" s="341">
        <f>$F67*I67</f>
        <v>252912.62000000002</v>
      </c>
      <c r="K67" s="342">
        <f>J67/1000000</f>
        <v>0.25291262000000003</v>
      </c>
      <c r="L67" s="340">
        <v>999090</v>
      </c>
      <c r="M67" s="341">
        <v>999089</v>
      </c>
      <c r="N67" s="341">
        <f>L67-M67</f>
        <v>1</v>
      </c>
      <c r="O67" s="341">
        <f>$F67*N67</f>
        <v>416.66</v>
      </c>
      <c r="P67" s="342">
        <f>O67/1000000</f>
        <v>0.00041666</v>
      </c>
      <c r="Q67" s="467"/>
    </row>
    <row r="68" spans="1:17" ht="15.75" customHeight="1">
      <c r="A68" s="275"/>
      <c r="B68" s="302" t="s">
        <v>52</v>
      </c>
      <c r="C68" s="335"/>
      <c r="D68" s="350"/>
      <c r="E68" s="350"/>
      <c r="F68" s="335"/>
      <c r="G68" s="340"/>
      <c r="H68" s="341"/>
      <c r="I68" s="341"/>
      <c r="J68" s="341"/>
      <c r="K68" s="342"/>
      <c r="L68" s="340"/>
      <c r="M68" s="341"/>
      <c r="N68" s="341"/>
      <c r="O68" s="341"/>
      <c r="P68" s="342"/>
      <c r="Q68" s="467"/>
    </row>
    <row r="69" spans="1:17" ht="15.75" customHeight="1">
      <c r="A69" s="275">
        <v>43</v>
      </c>
      <c r="B69" s="492" t="s">
        <v>53</v>
      </c>
      <c r="C69" s="335">
        <v>4865090</v>
      </c>
      <c r="D69" s="493" t="s">
        <v>12</v>
      </c>
      <c r="E69" s="326" t="s">
        <v>346</v>
      </c>
      <c r="F69" s="335">
        <v>100</v>
      </c>
      <c r="G69" s="340">
        <v>9051</v>
      </c>
      <c r="H69" s="341">
        <v>9122</v>
      </c>
      <c r="I69" s="341">
        <f>G69-H69</f>
        <v>-71</v>
      </c>
      <c r="J69" s="341">
        <f>$F69*I69</f>
        <v>-7100</v>
      </c>
      <c r="K69" s="342">
        <f>J69/1000000</f>
        <v>-0.0071</v>
      </c>
      <c r="L69" s="340">
        <v>37580</v>
      </c>
      <c r="M69" s="341">
        <v>37594</v>
      </c>
      <c r="N69" s="341">
        <f>L69-M69</f>
        <v>-14</v>
      </c>
      <c r="O69" s="341">
        <f>$F69*N69</f>
        <v>-1400</v>
      </c>
      <c r="P69" s="342">
        <f>O69/1000000</f>
        <v>-0.0014</v>
      </c>
      <c r="Q69" s="738"/>
    </row>
    <row r="70" spans="1:17" ht="15.75" customHeight="1">
      <c r="A70" s="275">
        <v>44</v>
      </c>
      <c r="B70" s="492" t="s">
        <v>54</v>
      </c>
      <c r="C70" s="335">
        <v>4902519</v>
      </c>
      <c r="D70" s="493" t="s">
        <v>12</v>
      </c>
      <c r="E70" s="326" t="s">
        <v>346</v>
      </c>
      <c r="F70" s="335">
        <v>100</v>
      </c>
      <c r="G70" s="340">
        <v>11967</v>
      </c>
      <c r="H70" s="341">
        <v>12182</v>
      </c>
      <c r="I70" s="341">
        <f>G70-H70</f>
        <v>-215</v>
      </c>
      <c r="J70" s="341">
        <f>$F70*I70</f>
        <v>-21500</v>
      </c>
      <c r="K70" s="342">
        <f>J70/1000000</f>
        <v>-0.0215</v>
      </c>
      <c r="L70" s="340">
        <v>77834</v>
      </c>
      <c r="M70" s="341">
        <v>77745</v>
      </c>
      <c r="N70" s="341">
        <f>L70-M70</f>
        <v>89</v>
      </c>
      <c r="O70" s="341">
        <f>$F70*N70</f>
        <v>8900</v>
      </c>
      <c r="P70" s="342">
        <f>O70/1000000</f>
        <v>0.0089</v>
      </c>
      <c r="Q70" s="467"/>
    </row>
    <row r="71" spans="1:17" ht="15.75" customHeight="1">
      <c r="A71" s="275">
        <v>45</v>
      </c>
      <c r="B71" s="492" t="s">
        <v>55</v>
      </c>
      <c r="C71" s="335">
        <v>4902539</v>
      </c>
      <c r="D71" s="493" t="s">
        <v>12</v>
      </c>
      <c r="E71" s="326" t="s">
        <v>346</v>
      </c>
      <c r="F71" s="335">
        <v>100</v>
      </c>
      <c r="G71" s="340">
        <v>1286</v>
      </c>
      <c r="H71" s="341">
        <v>1060</v>
      </c>
      <c r="I71" s="341">
        <f>G71-H71</f>
        <v>226</v>
      </c>
      <c r="J71" s="341">
        <f>$F71*I71</f>
        <v>22600</v>
      </c>
      <c r="K71" s="342">
        <f>J71/1000000</f>
        <v>0.0226</v>
      </c>
      <c r="L71" s="340">
        <v>18480</v>
      </c>
      <c r="M71" s="341">
        <v>18326</v>
      </c>
      <c r="N71" s="341">
        <f>L71-M71</f>
        <v>154</v>
      </c>
      <c r="O71" s="341">
        <f>$F71*N71</f>
        <v>15400</v>
      </c>
      <c r="P71" s="342">
        <f>O71/1000000</f>
        <v>0.0154</v>
      </c>
      <c r="Q71" s="467"/>
    </row>
    <row r="72" spans="1:17" ht="15.75" customHeight="1">
      <c r="A72" s="275"/>
      <c r="B72" s="302" t="s">
        <v>56</v>
      </c>
      <c r="C72" s="335"/>
      <c r="D72" s="350"/>
      <c r="E72" s="350"/>
      <c r="F72" s="335"/>
      <c r="G72" s="340"/>
      <c r="H72" s="341"/>
      <c r="I72" s="341"/>
      <c r="J72" s="341"/>
      <c r="K72" s="342"/>
      <c r="L72" s="340"/>
      <c r="M72" s="341"/>
      <c r="N72" s="341"/>
      <c r="O72" s="341"/>
      <c r="P72" s="342"/>
      <c r="Q72" s="467"/>
    </row>
    <row r="73" spans="1:17" ht="15.75" customHeight="1">
      <c r="A73" s="275">
        <v>46</v>
      </c>
      <c r="B73" s="492" t="s">
        <v>57</v>
      </c>
      <c r="C73" s="335">
        <v>4902591</v>
      </c>
      <c r="D73" s="493" t="s">
        <v>12</v>
      </c>
      <c r="E73" s="326" t="s">
        <v>346</v>
      </c>
      <c r="F73" s="335">
        <v>1333</v>
      </c>
      <c r="G73" s="340">
        <v>289</v>
      </c>
      <c r="H73" s="341">
        <v>262</v>
      </c>
      <c r="I73" s="341">
        <f aca="true" t="shared" si="12" ref="I73:I79">G73-H73</f>
        <v>27</v>
      </c>
      <c r="J73" s="341">
        <f aca="true" t="shared" si="13" ref="J73:J79">$F73*I73</f>
        <v>35991</v>
      </c>
      <c r="K73" s="342">
        <f aca="true" t="shared" si="14" ref="K73:K79">J73/1000000</f>
        <v>0.035991</v>
      </c>
      <c r="L73" s="340">
        <v>220</v>
      </c>
      <c r="M73" s="341">
        <v>218</v>
      </c>
      <c r="N73" s="341">
        <f aca="true" t="shared" si="15" ref="N73:N79">L73-M73</f>
        <v>2</v>
      </c>
      <c r="O73" s="341">
        <f aca="true" t="shared" si="16" ref="O73:O79">$F73*N73</f>
        <v>2666</v>
      </c>
      <c r="P73" s="342">
        <f aca="true" t="shared" si="17" ref="P73:P79">O73/1000000</f>
        <v>0.002666</v>
      </c>
      <c r="Q73" s="467"/>
    </row>
    <row r="74" spans="1:17" ht="15.75" customHeight="1">
      <c r="A74" s="275">
        <v>47</v>
      </c>
      <c r="B74" s="492" t="s">
        <v>58</v>
      </c>
      <c r="C74" s="335">
        <v>4902565</v>
      </c>
      <c r="D74" s="493" t="s">
        <v>12</v>
      </c>
      <c r="E74" s="326" t="s">
        <v>346</v>
      </c>
      <c r="F74" s="335">
        <v>100</v>
      </c>
      <c r="G74" s="340">
        <v>999996</v>
      </c>
      <c r="H74" s="341">
        <v>1000000</v>
      </c>
      <c r="I74" s="341">
        <f t="shared" si="12"/>
        <v>-4</v>
      </c>
      <c r="J74" s="341">
        <f t="shared" si="13"/>
        <v>-400</v>
      </c>
      <c r="K74" s="342">
        <f t="shared" si="14"/>
        <v>-0.0004</v>
      </c>
      <c r="L74" s="340">
        <v>999999</v>
      </c>
      <c r="M74" s="341">
        <v>1000000</v>
      </c>
      <c r="N74" s="341">
        <f t="shared" si="15"/>
        <v>-1</v>
      </c>
      <c r="O74" s="341">
        <f t="shared" si="16"/>
        <v>-100</v>
      </c>
      <c r="P74" s="342">
        <f t="shared" si="17"/>
        <v>-0.0001</v>
      </c>
      <c r="Q74" s="467"/>
    </row>
    <row r="75" spans="1:17" ht="15.75" customHeight="1">
      <c r="A75" s="275">
        <v>48</v>
      </c>
      <c r="B75" s="492" t="s">
        <v>59</v>
      </c>
      <c r="C75" s="335">
        <v>4902523</v>
      </c>
      <c r="D75" s="493" t="s">
        <v>12</v>
      </c>
      <c r="E75" s="326" t="s">
        <v>346</v>
      </c>
      <c r="F75" s="335">
        <v>100</v>
      </c>
      <c r="G75" s="340">
        <v>999815</v>
      </c>
      <c r="H75" s="341">
        <v>999815</v>
      </c>
      <c r="I75" s="341">
        <f t="shared" si="12"/>
        <v>0</v>
      </c>
      <c r="J75" s="341">
        <f t="shared" si="13"/>
        <v>0</v>
      </c>
      <c r="K75" s="342">
        <f t="shared" si="14"/>
        <v>0</v>
      </c>
      <c r="L75" s="340">
        <v>999943</v>
      </c>
      <c r="M75" s="341">
        <v>999943</v>
      </c>
      <c r="N75" s="341">
        <f t="shared" si="15"/>
        <v>0</v>
      </c>
      <c r="O75" s="341">
        <f t="shared" si="16"/>
        <v>0</v>
      </c>
      <c r="P75" s="342">
        <f t="shared" si="17"/>
        <v>0</v>
      </c>
      <c r="Q75" s="467"/>
    </row>
    <row r="76" spans="1:17" ht="15.75" customHeight="1">
      <c r="A76" s="275">
        <v>49</v>
      </c>
      <c r="B76" s="492" t="s">
        <v>60</v>
      </c>
      <c r="C76" s="335">
        <v>4902547</v>
      </c>
      <c r="D76" s="493" t="s">
        <v>12</v>
      </c>
      <c r="E76" s="326" t="s">
        <v>346</v>
      </c>
      <c r="F76" s="335">
        <v>100</v>
      </c>
      <c r="G76" s="340">
        <v>5885</v>
      </c>
      <c r="H76" s="341">
        <v>5885</v>
      </c>
      <c r="I76" s="341">
        <f t="shared" si="12"/>
        <v>0</v>
      </c>
      <c r="J76" s="341">
        <f t="shared" si="13"/>
        <v>0</v>
      </c>
      <c r="K76" s="342">
        <f t="shared" si="14"/>
        <v>0</v>
      </c>
      <c r="L76" s="340">
        <v>8891</v>
      </c>
      <c r="M76" s="341">
        <v>8891</v>
      </c>
      <c r="N76" s="341">
        <f t="shared" si="15"/>
        <v>0</v>
      </c>
      <c r="O76" s="341">
        <f t="shared" si="16"/>
        <v>0</v>
      </c>
      <c r="P76" s="342">
        <f t="shared" si="17"/>
        <v>0</v>
      </c>
      <c r="Q76" s="467"/>
    </row>
    <row r="77" spans="1:17" ht="15.75" customHeight="1">
      <c r="A77" s="275">
        <v>50</v>
      </c>
      <c r="B77" s="492" t="s">
        <v>61</v>
      </c>
      <c r="C77" s="335">
        <v>4902605</v>
      </c>
      <c r="D77" s="493" t="s">
        <v>12</v>
      </c>
      <c r="E77" s="326" t="s">
        <v>346</v>
      </c>
      <c r="F77" s="511">
        <v>1333.33</v>
      </c>
      <c r="G77" s="340">
        <v>0</v>
      </c>
      <c r="H77" s="341">
        <v>0</v>
      </c>
      <c r="I77" s="341">
        <f t="shared" si="12"/>
        <v>0</v>
      </c>
      <c r="J77" s="341">
        <f t="shared" si="13"/>
        <v>0</v>
      </c>
      <c r="K77" s="342">
        <f t="shared" si="14"/>
        <v>0</v>
      </c>
      <c r="L77" s="340">
        <v>0</v>
      </c>
      <c r="M77" s="341">
        <v>0</v>
      </c>
      <c r="N77" s="341">
        <f t="shared" si="15"/>
        <v>0</v>
      </c>
      <c r="O77" s="341">
        <f t="shared" si="16"/>
        <v>0</v>
      </c>
      <c r="P77" s="342">
        <f t="shared" si="17"/>
        <v>0</v>
      </c>
      <c r="Q77" s="502"/>
    </row>
    <row r="78" spans="1:17" ht="15.75" customHeight="1">
      <c r="A78" s="275">
        <v>51</v>
      </c>
      <c r="B78" s="492" t="s">
        <v>62</v>
      </c>
      <c r="C78" s="335">
        <v>5295190</v>
      </c>
      <c r="D78" s="493" t="s">
        <v>12</v>
      </c>
      <c r="E78" s="326" t="s">
        <v>346</v>
      </c>
      <c r="F78" s="335">
        <v>100</v>
      </c>
      <c r="G78" s="340">
        <v>999646</v>
      </c>
      <c r="H78" s="341">
        <v>999097</v>
      </c>
      <c r="I78" s="341">
        <f t="shared" si="12"/>
        <v>549</v>
      </c>
      <c r="J78" s="341">
        <f t="shared" si="13"/>
        <v>54900</v>
      </c>
      <c r="K78" s="342">
        <f t="shared" si="14"/>
        <v>0.0549</v>
      </c>
      <c r="L78" s="340">
        <v>16842</v>
      </c>
      <c r="M78" s="341">
        <v>16765</v>
      </c>
      <c r="N78" s="341">
        <f t="shared" si="15"/>
        <v>77</v>
      </c>
      <c r="O78" s="341">
        <f t="shared" si="16"/>
        <v>7700</v>
      </c>
      <c r="P78" s="342">
        <f t="shared" si="17"/>
        <v>0.0077</v>
      </c>
      <c r="Q78" s="467"/>
    </row>
    <row r="79" spans="1:17" ht="15.75" customHeight="1">
      <c r="A79" s="275">
        <v>52</v>
      </c>
      <c r="B79" s="492" t="s">
        <v>63</v>
      </c>
      <c r="C79" s="335">
        <v>4902529</v>
      </c>
      <c r="D79" s="493" t="s">
        <v>12</v>
      </c>
      <c r="E79" s="326" t="s">
        <v>346</v>
      </c>
      <c r="F79" s="511">
        <v>44.44</v>
      </c>
      <c r="G79" s="340">
        <v>989743</v>
      </c>
      <c r="H79" s="341">
        <v>989743</v>
      </c>
      <c r="I79" s="341">
        <f t="shared" si="12"/>
        <v>0</v>
      </c>
      <c r="J79" s="341">
        <f t="shared" si="13"/>
        <v>0</v>
      </c>
      <c r="K79" s="342">
        <f t="shared" si="14"/>
        <v>0</v>
      </c>
      <c r="L79" s="340">
        <v>390</v>
      </c>
      <c r="M79" s="341">
        <v>390</v>
      </c>
      <c r="N79" s="341">
        <f t="shared" si="15"/>
        <v>0</v>
      </c>
      <c r="O79" s="341">
        <f t="shared" si="16"/>
        <v>0</v>
      </c>
      <c r="P79" s="342">
        <f t="shared" si="17"/>
        <v>0</v>
      </c>
      <c r="Q79" s="502"/>
    </row>
    <row r="80" spans="1:17" ht="15.75" customHeight="1">
      <c r="A80" s="275"/>
      <c r="B80" s="302" t="s">
        <v>64</v>
      </c>
      <c r="C80" s="335"/>
      <c r="D80" s="350"/>
      <c r="E80" s="350"/>
      <c r="F80" s="335"/>
      <c r="G80" s="340"/>
      <c r="H80" s="341"/>
      <c r="I80" s="341"/>
      <c r="J80" s="341"/>
      <c r="K80" s="342"/>
      <c r="L80" s="340"/>
      <c r="M80" s="341"/>
      <c r="N80" s="341"/>
      <c r="O80" s="341"/>
      <c r="P80" s="342"/>
      <c r="Q80" s="467"/>
    </row>
    <row r="81" spans="1:17" s="762" customFormat="1" ht="15.75" customHeight="1">
      <c r="A81" s="753">
        <v>53</v>
      </c>
      <c r="B81" s="765" t="s">
        <v>65</v>
      </c>
      <c r="C81" s="766">
        <v>4865088</v>
      </c>
      <c r="D81" s="767" t="s">
        <v>12</v>
      </c>
      <c r="E81" s="757" t="s">
        <v>346</v>
      </c>
      <c r="F81" s="766">
        <v>166.66</v>
      </c>
      <c r="G81" s="758">
        <v>1496</v>
      </c>
      <c r="H81" s="759">
        <v>1318</v>
      </c>
      <c r="I81" s="759">
        <f>G81-H81</f>
        <v>178</v>
      </c>
      <c r="J81" s="759">
        <f>$F81*I81</f>
        <v>29665.48</v>
      </c>
      <c r="K81" s="760">
        <f>J81/1000000</f>
        <v>0.02966548</v>
      </c>
      <c r="L81" s="758">
        <v>1880</v>
      </c>
      <c r="M81" s="759">
        <v>1857</v>
      </c>
      <c r="N81" s="759">
        <f>L81-M81</f>
        <v>23</v>
      </c>
      <c r="O81" s="759">
        <f>$F81*N81</f>
        <v>3833.18</v>
      </c>
      <c r="P81" s="760">
        <f>O81/1000000</f>
        <v>0.00383318</v>
      </c>
      <c r="Q81" s="787"/>
    </row>
    <row r="82" spans="1:17" ht="15.75" customHeight="1">
      <c r="A82" s="275">
        <v>54</v>
      </c>
      <c r="B82" s="492" t="s">
        <v>66</v>
      </c>
      <c r="C82" s="335">
        <v>4902579</v>
      </c>
      <c r="D82" s="493" t="s">
        <v>12</v>
      </c>
      <c r="E82" s="326" t="s">
        <v>346</v>
      </c>
      <c r="F82" s="335">
        <v>500</v>
      </c>
      <c r="G82" s="340">
        <v>999885</v>
      </c>
      <c r="H82" s="341">
        <v>999920</v>
      </c>
      <c r="I82" s="341">
        <f>G82-H82</f>
        <v>-35</v>
      </c>
      <c r="J82" s="341">
        <f>$F82*I82</f>
        <v>-17500</v>
      </c>
      <c r="K82" s="342">
        <f>J82/1000000</f>
        <v>-0.0175</v>
      </c>
      <c r="L82" s="340">
        <v>552</v>
      </c>
      <c r="M82" s="341">
        <v>552</v>
      </c>
      <c r="N82" s="341">
        <f>L82-M82</f>
        <v>0</v>
      </c>
      <c r="O82" s="341">
        <f>$F82*N82</f>
        <v>0</v>
      </c>
      <c r="P82" s="342">
        <f>O82/1000000</f>
        <v>0</v>
      </c>
      <c r="Q82" s="467"/>
    </row>
    <row r="83" spans="1:17" ht="15.75" customHeight="1">
      <c r="A83" s="275">
        <v>55</v>
      </c>
      <c r="B83" s="492" t="s">
        <v>67</v>
      </c>
      <c r="C83" s="335">
        <v>4902585</v>
      </c>
      <c r="D83" s="493" t="s">
        <v>12</v>
      </c>
      <c r="E83" s="326" t="s">
        <v>346</v>
      </c>
      <c r="F83" s="511">
        <v>666.67</v>
      </c>
      <c r="G83" s="340">
        <v>944</v>
      </c>
      <c r="H83" s="341">
        <v>816</v>
      </c>
      <c r="I83" s="341">
        <f>G83-H83</f>
        <v>128</v>
      </c>
      <c r="J83" s="341">
        <f>$F83*I83</f>
        <v>85333.76</v>
      </c>
      <c r="K83" s="342">
        <f>J83/1000000</f>
        <v>0.08533376</v>
      </c>
      <c r="L83" s="340">
        <v>125</v>
      </c>
      <c r="M83" s="341">
        <v>125</v>
      </c>
      <c r="N83" s="341">
        <f>L83-M83</f>
        <v>0</v>
      </c>
      <c r="O83" s="341">
        <f>$F83*N83</f>
        <v>0</v>
      </c>
      <c r="P83" s="342">
        <f>O83/1000000</f>
        <v>0</v>
      </c>
      <c r="Q83" s="467"/>
    </row>
    <row r="84" spans="1:17" ht="15.75" customHeight="1">
      <c r="A84" s="275">
        <v>56</v>
      </c>
      <c r="B84" s="492" t="s">
        <v>68</v>
      </c>
      <c r="C84" s="335">
        <v>4865072</v>
      </c>
      <c r="D84" s="493" t="s">
        <v>12</v>
      </c>
      <c r="E84" s="326" t="s">
        <v>346</v>
      </c>
      <c r="F84" s="511">
        <v>666.6666666666666</v>
      </c>
      <c r="G84" s="340">
        <v>4010</v>
      </c>
      <c r="H84" s="341">
        <v>3846</v>
      </c>
      <c r="I84" s="341">
        <f>G84-H84</f>
        <v>164</v>
      </c>
      <c r="J84" s="341">
        <f>$F84*I84</f>
        <v>109333.33333333333</v>
      </c>
      <c r="K84" s="342">
        <f>J84/1000000</f>
        <v>0.10933333333333332</v>
      </c>
      <c r="L84" s="340">
        <v>1431</v>
      </c>
      <c r="M84" s="341">
        <v>1431</v>
      </c>
      <c r="N84" s="341">
        <f>L84-M84</f>
        <v>0</v>
      </c>
      <c r="O84" s="341">
        <f>$F84*N84</f>
        <v>0</v>
      </c>
      <c r="P84" s="342">
        <f>O84/1000000</f>
        <v>0</v>
      </c>
      <c r="Q84" s="467"/>
    </row>
    <row r="85" spans="2:17" ht="15.75" customHeight="1">
      <c r="B85" s="302" t="s">
        <v>70</v>
      </c>
      <c r="C85" s="335"/>
      <c r="D85" s="350"/>
      <c r="E85" s="350"/>
      <c r="F85" s="335"/>
      <c r="G85" s="340"/>
      <c r="H85" s="341"/>
      <c r="I85" s="341"/>
      <c r="J85" s="341"/>
      <c r="K85" s="342"/>
      <c r="L85" s="340"/>
      <c r="M85" s="341"/>
      <c r="N85" s="341"/>
      <c r="O85" s="341"/>
      <c r="P85" s="342"/>
      <c r="Q85" s="467"/>
    </row>
    <row r="86" spans="1:17" ht="15.75" customHeight="1">
      <c r="A86" s="275">
        <v>57</v>
      </c>
      <c r="B86" s="492" t="s">
        <v>63</v>
      </c>
      <c r="C86" s="335">
        <v>4902568</v>
      </c>
      <c r="D86" s="493" t="s">
        <v>12</v>
      </c>
      <c r="E86" s="326" t="s">
        <v>346</v>
      </c>
      <c r="F86" s="335">
        <v>100</v>
      </c>
      <c r="G86" s="340">
        <v>997289</v>
      </c>
      <c r="H86" s="341">
        <v>997343</v>
      </c>
      <c r="I86" s="341">
        <f>G86-H86</f>
        <v>-54</v>
      </c>
      <c r="J86" s="341">
        <f>$F86*I86</f>
        <v>-5400</v>
      </c>
      <c r="K86" s="342">
        <f>J86/1000000</f>
        <v>-0.0054</v>
      </c>
      <c r="L86" s="340">
        <v>2607</v>
      </c>
      <c r="M86" s="341">
        <v>2614</v>
      </c>
      <c r="N86" s="341">
        <f>L86-M86</f>
        <v>-7</v>
      </c>
      <c r="O86" s="341">
        <f>$F86*N86</f>
        <v>-700</v>
      </c>
      <c r="P86" s="342">
        <f>O86/1000000</f>
        <v>-0.0007</v>
      </c>
      <c r="Q86" s="479"/>
    </row>
    <row r="87" spans="1:17" ht="15.75" customHeight="1">
      <c r="A87" s="275">
        <v>58</v>
      </c>
      <c r="B87" s="492" t="s">
        <v>71</v>
      </c>
      <c r="C87" s="335">
        <v>4902549</v>
      </c>
      <c r="D87" s="493" t="s">
        <v>12</v>
      </c>
      <c r="E87" s="326" t="s">
        <v>346</v>
      </c>
      <c r="F87" s="335">
        <v>100</v>
      </c>
      <c r="G87" s="340">
        <v>999748</v>
      </c>
      <c r="H87" s="341">
        <v>999748</v>
      </c>
      <c r="I87" s="341">
        <f>G87-H87</f>
        <v>0</v>
      </c>
      <c r="J87" s="341">
        <f>$F87*I87</f>
        <v>0</v>
      </c>
      <c r="K87" s="342">
        <f>J87/1000000</f>
        <v>0</v>
      </c>
      <c r="L87" s="340">
        <v>999983</v>
      </c>
      <c r="M87" s="341">
        <v>999983</v>
      </c>
      <c r="N87" s="341">
        <f>L87-M87</f>
        <v>0</v>
      </c>
      <c r="O87" s="341">
        <f>$F87*N87</f>
        <v>0</v>
      </c>
      <c r="P87" s="342">
        <f>O87/1000000</f>
        <v>0</v>
      </c>
      <c r="Q87" s="479"/>
    </row>
    <row r="88" spans="1:17" s="762" customFormat="1" ht="15.75" customHeight="1">
      <c r="A88" s="753">
        <v>59</v>
      </c>
      <c r="B88" s="765" t="s">
        <v>84</v>
      </c>
      <c r="C88" s="766">
        <v>4902527</v>
      </c>
      <c r="D88" s="767" t="s">
        <v>12</v>
      </c>
      <c r="E88" s="757" t="s">
        <v>346</v>
      </c>
      <c r="F88" s="766">
        <v>100</v>
      </c>
      <c r="G88" s="758">
        <v>256</v>
      </c>
      <c r="H88" s="759">
        <v>253</v>
      </c>
      <c r="I88" s="759">
        <f>G88-H88</f>
        <v>3</v>
      </c>
      <c r="J88" s="759">
        <f>$F88*I88</f>
        <v>300</v>
      </c>
      <c r="K88" s="760">
        <f>J88/1000000</f>
        <v>0.0003</v>
      </c>
      <c r="L88" s="758">
        <v>39</v>
      </c>
      <c r="M88" s="759">
        <v>40</v>
      </c>
      <c r="N88" s="759">
        <f>L88-M88</f>
        <v>-1</v>
      </c>
      <c r="O88" s="759">
        <f>$F88*N88</f>
        <v>-100</v>
      </c>
      <c r="P88" s="760">
        <f>O88/1000000</f>
        <v>-0.0001</v>
      </c>
      <c r="Q88" s="761"/>
    </row>
    <row r="89" spans="1:17" s="762" customFormat="1" ht="15.75" customHeight="1">
      <c r="A89" s="753"/>
      <c r="B89" s="765"/>
      <c r="C89" s="766"/>
      <c r="D89" s="767"/>
      <c r="E89" s="757"/>
      <c r="F89" s="766"/>
      <c r="G89" s="758"/>
      <c r="H89" s="759"/>
      <c r="I89" s="759"/>
      <c r="J89" s="759"/>
      <c r="K89" s="760">
        <v>-0.0253</v>
      </c>
      <c r="L89" s="758"/>
      <c r="M89" s="759"/>
      <c r="N89" s="759"/>
      <c r="O89" s="759"/>
      <c r="P89" s="760">
        <v>-0.004</v>
      </c>
      <c r="Q89" s="857" t="s">
        <v>468</v>
      </c>
    </row>
    <row r="90" spans="1:17" ht="15.75" customHeight="1">
      <c r="A90" s="275">
        <v>60</v>
      </c>
      <c r="B90" s="492" t="s">
        <v>72</v>
      </c>
      <c r="C90" s="335">
        <v>4902578</v>
      </c>
      <c r="D90" s="493" t="s">
        <v>12</v>
      </c>
      <c r="E90" s="326" t="s">
        <v>346</v>
      </c>
      <c r="F90" s="335">
        <v>100</v>
      </c>
      <c r="G90" s="340">
        <v>999991</v>
      </c>
      <c r="H90" s="341">
        <v>1000000</v>
      </c>
      <c r="I90" s="341">
        <f>G90-H90</f>
        <v>-9</v>
      </c>
      <c r="J90" s="341">
        <f>$F90*I90</f>
        <v>-900</v>
      </c>
      <c r="K90" s="342">
        <f>J90/1000000</f>
        <v>-0.0009</v>
      </c>
      <c r="L90" s="340">
        <v>999997</v>
      </c>
      <c r="M90" s="341">
        <v>1000000</v>
      </c>
      <c r="N90" s="341">
        <f>L90-M90</f>
        <v>-3</v>
      </c>
      <c r="O90" s="341">
        <f>$F90*N90</f>
        <v>-300</v>
      </c>
      <c r="P90" s="342">
        <f>O90/1000000</f>
        <v>-0.0003</v>
      </c>
      <c r="Q90" s="500"/>
    </row>
    <row r="91" spans="1:17" ht="15.75" customHeight="1">
      <c r="A91" s="276">
        <v>61</v>
      </c>
      <c r="B91" s="492" t="s">
        <v>73</v>
      </c>
      <c r="C91" s="335">
        <v>4902538</v>
      </c>
      <c r="D91" s="493" t="s">
        <v>12</v>
      </c>
      <c r="E91" s="326" t="s">
        <v>346</v>
      </c>
      <c r="F91" s="335">
        <v>100</v>
      </c>
      <c r="G91" s="340">
        <v>999762</v>
      </c>
      <c r="H91" s="341">
        <v>999762</v>
      </c>
      <c r="I91" s="341">
        <f>G91-H91</f>
        <v>0</v>
      </c>
      <c r="J91" s="341">
        <f>$F91*I91</f>
        <v>0</v>
      </c>
      <c r="K91" s="342">
        <f>J91/1000000</f>
        <v>0</v>
      </c>
      <c r="L91" s="340">
        <v>999987</v>
      </c>
      <c r="M91" s="341">
        <v>999987</v>
      </c>
      <c r="N91" s="341">
        <f>L91-M91</f>
        <v>0</v>
      </c>
      <c r="O91" s="341">
        <f>$F91*N91</f>
        <v>0</v>
      </c>
      <c r="P91" s="342">
        <f>O91/1000000</f>
        <v>0</v>
      </c>
      <c r="Q91" s="467"/>
    </row>
    <row r="92" spans="2:17" ht="15.75" customHeight="1">
      <c r="B92" s="302" t="s">
        <v>74</v>
      </c>
      <c r="C92" s="335"/>
      <c r="D92" s="350"/>
      <c r="E92" s="350"/>
      <c r="F92" s="335"/>
      <c r="G92" s="340"/>
      <c r="H92" s="341"/>
      <c r="I92" s="341"/>
      <c r="J92" s="341"/>
      <c r="K92" s="342"/>
      <c r="L92" s="340"/>
      <c r="M92" s="341"/>
      <c r="N92" s="341"/>
      <c r="O92" s="341"/>
      <c r="P92" s="342"/>
      <c r="Q92" s="467"/>
    </row>
    <row r="93" spans="1:17" ht="15.75" customHeight="1">
      <c r="A93" s="275">
        <v>62</v>
      </c>
      <c r="B93" s="492" t="s">
        <v>75</v>
      </c>
      <c r="C93" s="335">
        <v>4902540</v>
      </c>
      <c r="D93" s="493" t="s">
        <v>12</v>
      </c>
      <c r="E93" s="326" t="s">
        <v>346</v>
      </c>
      <c r="F93" s="335">
        <v>100</v>
      </c>
      <c r="G93" s="340">
        <v>1928</v>
      </c>
      <c r="H93" s="341">
        <v>1913</v>
      </c>
      <c r="I93" s="341">
        <f>G93-H93</f>
        <v>15</v>
      </c>
      <c r="J93" s="341">
        <f>$F93*I93</f>
        <v>1500</v>
      </c>
      <c r="K93" s="342">
        <f>J93/1000000</f>
        <v>0.0015</v>
      </c>
      <c r="L93" s="340">
        <v>9448</v>
      </c>
      <c r="M93" s="341">
        <v>9285</v>
      </c>
      <c r="N93" s="341">
        <f>L93-M93</f>
        <v>163</v>
      </c>
      <c r="O93" s="341">
        <f>$F93*N93</f>
        <v>16300</v>
      </c>
      <c r="P93" s="342">
        <f>O93/1000000</f>
        <v>0.0163</v>
      </c>
      <c r="Q93" s="479"/>
    </row>
    <row r="94" spans="1:17" s="762" customFormat="1" ht="15.75" customHeight="1">
      <c r="A94" s="764">
        <v>63</v>
      </c>
      <c r="B94" s="765" t="s">
        <v>76</v>
      </c>
      <c r="C94" s="766">
        <v>4902520</v>
      </c>
      <c r="D94" s="767" t="s">
        <v>12</v>
      </c>
      <c r="E94" s="757" t="s">
        <v>346</v>
      </c>
      <c r="F94" s="766">
        <v>100</v>
      </c>
      <c r="G94" s="758">
        <v>1432</v>
      </c>
      <c r="H94" s="759">
        <v>1040</v>
      </c>
      <c r="I94" s="759">
        <f>G94-H94</f>
        <v>392</v>
      </c>
      <c r="J94" s="759">
        <f>$F94*I94</f>
        <v>39200</v>
      </c>
      <c r="K94" s="760">
        <f>J94/1000000</f>
        <v>0.0392</v>
      </c>
      <c r="L94" s="758">
        <v>198</v>
      </c>
      <c r="M94" s="759">
        <v>198</v>
      </c>
      <c r="N94" s="759">
        <f>L94-M94</f>
        <v>0</v>
      </c>
      <c r="O94" s="759">
        <f>$F94*N94</f>
        <v>0</v>
      </c>
      <c r="P94" s="760">
        <f>O94/1000000</f>
        <v>0</v>
      </c>
      <c r="Q94" s="761"/>
    </row>
    <row r="95" spans="1:17" ht="15.75" customHeight="1">
      <c r="A95" s="275">
        <v>64</v>
      </c>
      <c r="B95" s="492" t="s">
        <v>77</v>
      </c>
      <c r="C95" s="335">
        <v>4902536</v>
      </c>
      <c r="D95" s="493" t="s">
        <v>12</v>
      </c>
      <c r="E95" s="326" t="s">
        <v>346</v>
      </c>
      <c r="F95" s="335">
        <v>100</v>
      </c>
      <c r="G95" s="340">
        <v>15086</v>
      </c>
      <c r="H95" s="341">
        <v>14600</v>
      </c>
      <c r="I95" s="341">
        <f>G95-H95</f>
        <v>486</v>
      </c>
      <c r="J95" s="341">
        <f>$F95*I95</f>
        <v>48600</v>
      </c>
      <c r="K95" s="342">
        <f>J95/1000000</f>
        <v>0.0486</v>
      </c>
      <c r="L95" s="340">
        <v>5340</v>
      </c>
      <c r="M95" s="341">
        <v>5340</v>
      </c>
      <c r="N95" s="341">
        <f>L95-M95</f>
        <v>0</v>
      </c>
      <c r="O95" s="341">
        <f>$F95*N95</f>
        <v>0</v>
      </c>
      <c r="P95" s="342">
        <f>O95/1000000</f>
        <v>0</v>
      </c>
      <c r="Q95" s="479"/>
    </row>
    <row r="96" spans="1:17" ht="15.75" customHeight="1">
      <c r="A96" s="469"/>
      <c r="B96" s="302" t="s">
        <v>32</v>
      </c>
      <c r="C96" s="335"/>
      <c r="D96" s="350"/>
      <c r="E96" s="350"/>
      <c r="F96" s="335"/>
      <c r="G96" s="340"/>
      <c r="H96" s="341"/>
      <c r="I96" s="341"/>
      <c r="J96" s="341"/>
      <c r="K96" s="342"/>
      <c r="L96" s="340"/>
      <c r="M96" s="341"/>
      <c r="N96" s="341"/>
      <c r="O96" s="341"/>
      <c r="P96" s="342"/>
      <c r="Q96" s="467"/>
    </row>
    <row r="97" spans="1:17" s="762" customFormat="1" ht="15.75" customHeight="1">
      <c r="A97" s="764">
        <v>65</v>
      </c>
      <c r="B97" s="765" t="s">
        <v>69</v>
      </c>
      <c r="C97" s="766">
        <v>4864797</v>
      </c>
      <c r="D97" s="767" t="s">
        <v>12</v>
      </c>
      <c r="E97" s="757" t="s">
        <v>346</v>
      </c>
      <c r="F97" s="766">
        <v>100</v>
      </c>
      <c r="G97" s="758">
        <v>8819</v>
      </c>
      <c r="H97" s="759">
        <v>6205</v>
      </c>
      <c r="I97" s="759">
        <f>G97-H97</f>
        <v>2614</v>
      </c>
      <c r="J97" s="759">
        <f>$F97*I97</f>
        <v>261400</v>
      </c>
      <c r="K97" s="760">
        <f>J97/1000000</f>
        <v>0.2614</v>
      </c>
      <c r="L97" s="758">
        <v>1781</v>
      </c>
      <c r="M97" s="759">
        <v>1781</v>
      </c>
      <c r="N97" s="759">
        <f>L97-M97</f>
        <v>0</v>
      </c>
      <c r="O97" s="759">
        <f>$F97*N97</f>
        <v>0</v>
      </c>
      <c r="P97" s="760">
        <f>O97/1000000</f>
        <v>0</v>
      </c>
      <c r="Q97" s="761"/>
    </row>
    <row r="98" spans="1:17" ht="15.75" customHeight="1">
      <c r="A98" s="470">
        <v>66</v>
      </c>
      <c r="B98" s="492" t="s">
        <v>242</v>
      </c>
      <c r="C98" s="335">
        <v>4865086</v>
      </c>
      <c r="D98" s="493" t="s">
        <v>12</v>
      </c>
      <c r="E98" s="326" t="s">
        <v>346</v>
      </c>
      <c r="F98" s="335">
        <v>100</v>
      </c>
      <c r="G98" s="340">
        <v>25435</v>
      </c>
      <c r="H98" s="341">
        <v>25337</v>
      </c>
      <c r="I98" s="341">
        <f>G98-H98</f>
        <v>98</v>
      </c>
      <c r="J98" s="341">
        <f>$F98*I98</f>
        <v>9800</v>
      </c>
      <c r="K98" s="342">
        <f>J98/1000000</f>
        <v>0.0098</v>
      </c>
      <c r="L98" s="340">
        <v>51316</v>
      </c>
      <c r="M98" s="341">
        <v>51316</v>
      </c>
      <c r="N98" s="341">
        <f>L98-M98</f>
        <v>0</v>
      </c>
      <c r="O98" s="341">
        <f>$F98*N98</f>
        <v>0</v>
      </c>
      <c r="P98" s="342">
        <f>O98/1000000</f>
        <v>0</v>
      </c>
      <c r="Q98" s="467"/>
    </row>
    <row r="99" spans="1:17" ht="15.75" customHeight="1">
      <c r="A99" s="470">
        <v>67</v>
      </c>
      <c r="B99" s="492" t="s">
        <v>82</v>
      </c>
      <c r="C99" s="335">
        <v>4902528</v>
      </c>
      <c r="D99" s="493" t="s">
        <v>12</v>
      </c>
      <c r="E99" s="326" t="s">
        <v>346</v>
      </c>
      <c r="F99" s="335">
        <v>-300</v>
      </c>
      <c r="G99" s="340">
        <v>15</v>
      </c>
      <c r="H99" s="341">
        <v>15</v>
      </c>
      <c r="I99" s="341">
        <f>G99-H99</f>
        <v>0</v>
      </c>
      <c r="J99" s="341">
        <f>$F99*I99</f>
        <v>0</v>
      </c>
      <c r="K99" s="342">
        <f>J99/1000000</f>
        <v>0</v>
      </c>
      <c r="L99" s="340">
        <v>463</v>
      </c>
      <c r="M99" s="341">
        <v>456</v>
      </c>
      <c r="N99" s="341">
        <f>L99-M99</f>
        <v>7</v>
      </c>
      <c r="O99" s="341">
        <f>$F99*N99</f>
        <v>-2100</v>
      </c>
      <c r="P99" s="342">
        <f>O99/1000000</f>
        <v>-0.0021</v>
      </c>
      <c r="Q99" s="479"/>
    </row>
    <row r="100" spans="2:17" ht="15.75" customHeight="1">
      <c r="B100" s="345" t="s">
        <v>78</v>
      </c>
      <c r="C100" s="334"/>
      <c r="D100" s="347"/>
      <c r="E100" s="347"/>
      <c r="F100" s="334"/>
      <c r="G100" s="340"/>
      <c r="H100" s="341"/>
      <c r="I100" s="341"/>
      <c r="J100" s="341"/>
      <c r="K100" s="342"/>
      <c r="L100" s="340"/>
      <c r="M100" s="341"/>
      <c r="N100" s="341"/>
      <c r="O100" s="341"/>
      <c r="P100" s="342"/>
      <c r="Q100" s="467"/>
    </row>
    <row r="101" spans="1:17" ht="16.5">
      <c r="A101" s="470">
        <v>68</v>
      </c>
      <c r="B101" s="519" t="s">
        <v>79</v>
      </c>
      <c r="C101" s="334">
        <v>4902577</v>
      </c>
      <c r="D101" s="347" t="s">
        <v>12</v>
      </c>
      <c r="E101" s="326" t="s">
        <v>346</v>
      </c>
      <c r="F101" s="334">
        <v>-400</v>
      </c>
      <c r="G101" s="340">
        <v>995611</v>
      </c>
      <c r="H101" s="341">
        <v>995611</v>
      </c>
      <c r="I101" s="341">
        <f>G101-H101</f>
        <v>0</v>
      </c>
      <c r="J101" s="341">
        <f>$F101*I101</f>
        <v>0</v>
      </c>
      <c r="K101" s="342">
        <f>J101/1000000</f>
        <v>0</v>
      </c>
      <c r="L101" s="340">
        <v>81</v>
      </c>
      <c r="M101" s="341">
        <v>81</v>
      </c>
      <c r="N101" s="341">
        <f>L101-M101</f>
        <v>0</v>
      </c>
      <c r="O101" s="341">
        <f>$F101*N101</f>
        <v>0</v>
      </c>
      <c r="P101" s="342">
        <f>O101/1000000</f>
        <v>0</v>
      </c>
      <c r="Q101" s="520"/>
    </row>
    <row r="102" spans="1:17" ht="16.5">
      <c r="A102" s="470">
        <v>69</v>
      </c>
      <c r="B102" s="519" t="s">
        <v>80</v>
      </c>
      <c r="C102" s="334">
        <v>4902525</v>
      </c>
      <c r="D102" s="347" t="s">
        <v>12</v>
      </c>
      <c r="E102" s="326" t="s">
        <v>346</v>
      </c>
      <c r="F102" s="334">
        <v>400</v>
      </c>
      <c r="G102" s="340">
        <v>999888</v>
      </c>
      <c r="H102" s="341">
        <v>999887</v>
      </c>
      <c r="I102" s="341">
        <f>G102-H102</f>
        <v>1</v>
      </c>
      <c r="J102" s="341">
        <f>$F102*I102</f>
        <v>400</v>
      </c>
      <c r="K102" s="342">
        <f>J102/1000000</f>
        <v>0.0004</v>
      </c>
      <c r="L102" s="340">
        <v>999907</v>
      </c>
      <c r="M102" s="341">
        <v>999928</v>
      </c>
      <c r="N102" s="341">
        <f>L102-M102</f>
        <v>-21</v>
      </c>
      <c r="O102" s="341">
        <f>$F102*N102</f>
        <v>-8400</v>
      </c>
      <c r="P102" s="342">
        <f>O102/1000000</f>
        <v>-0.0084</v>
      </c>
      <c r="Q102" s="479"/>
    </row>
    <row r="103" spans="2:17" ht="16.5">
      <c r="B103" s="302" t="s">
        <v>385</v>
      </c>
      <c r="C103" s="334"/>
      <c r="D103" s="347"/>
      <c r="E103" s="326"/>
      <c r="F103" s="334"/>
      <c r="G103" s="340"/>
      <c r="H103" s="341"/>
      <c r="I103" s="341"/>
      <c r="J103" s="341"/>
      <c r="K103" s="342"/>
      <c r="L103" s="340"/>
      <c r="M103" s="341"/>
      <c r="N103" s="341"/>
      <c r="O103" s="341"/>
      <c r="P103" s="342"/>
      <c r="Q103" s="467"/>
    </row>
    <row r="104" spans="1:17" ht="18">
      <c r="A104" s="470">
        <v>70</v>
      </c>
      <c r="B104" s="492" t="s">
        <v>391</v>
      </c>
      <c r="C104" s="311">
        <v>4864983</v>
      </c>
      <c r="D104" s="127" t="s">
        <v>12</v>
      </c>
      <c r="E104" s="96" t="s">
        <v>346</v>
      </c>
      <c r="F104" s="415">
        <v>800</v>
      </c>
      <c r="G104" s="340">
        <v>27</v>
      </c>
      <c r="H104" s="341">
        <v>597</v>
      </c>
      <c r="I104" s="321">
        <f>G104-H104</f>
        <v>-570</v>
      </c>
      <c r="J104" s="321">
        <f>$F104*I104</f>
        <v>-456000</v>
      </c>
      <c r="K104" s="321">
        <f>J104/1000000</f>
        <v>-0.456</v>
      </c>
      <c r="L104" s="340">
        <v>999998</v>
      </c>
      <c r="M104" s="341">
        <v>999998</v>
      </c>
      <c r="N104" s="321">
        <f>L104-M104</f>
        <v>0</v>
      </c>
      <c r="O104" s="321">
        <f>$F104*N104</f>
        <v>0</v>
      </c>
      <c r="P104" s="321">
        <f>O104/1000000</f>
        <v>0</v>
      </c>
      <c r="Q104" s="467"/>
    </row>
    <row r="105" spans="1:17" ht="18">
      <c r="A105" s="470">
        <v>71</v>
      </c>
      <c r="B105" s="492" t="s">
        <v>401</v>
      </c>
      <c r="C105" s="311">
        <v>4864950</v>
      </c>
      <c r="D105" s="127" t="s">
        <v>12</v>
      </c>
      <c r="E105" s="96" t="s">
        <v>346</v>
      </c>
      <c r="F105" s="415">
        <v>2000</v>
      </c>
      <c r="G105" s="340">
        <v>633</v>
      </c>
      <c r="H105" s="341">
        <v>748</v>
      </c>
      <c r="I105" s="321">
        <f>G105-H105</f>
        <v>-115</v>
      </c>
      <c r="J105" s="321">
        <f>$F105*I105</f>
        <v>-230000</v>
      </c>
      <c r="K105" s="321">
        <f>J105/1000000</f>
        <v>-0.23</v>
      </c>
      <c r="L105" s="340">
        <v>1096</v>
      </c>
      <c r="M105" s="341">
        <v>1096</v>
      </c>
      <c r="N105" s="321">
        <f>L105-M105</f>
        <v>0</v>
      </c>
      <c r="O105" s="321">
        <f>$F105*N105</f>
        <v>0</v>
      </c>
      <c r="P105" s="321">
        <f>O105/1000000</f>
        <v>0</v>
      </c>
      <c r="Q105" s="467"/>
    </row>
    <row r="106" spans="2:17" ht="18">
      <c r="B106" s="302" t="s">
        <v>415</v>
      </c>
      <c r="C106" s="311"/>
      <c r="D106" s="127"/>
      <c r="E106" s="96"/>
      <c r="F106" s="334"/>
      <c r="G106" s="340"/>
      <c r="H106" s="341"/>
      <c r="I106" s="321"/>
      <c r="J106" s="321"/>
      <c r="K106" s="321"/>
      <c r="L106" s="340"/>
      <c r="M106" s="341"/>
      <c r="N106" s="321"/>
      <c r="O106" s="321"/>
      <c r="P106" s="321"/>
      <c r="Q106" s="340"/>
    </row>
    <row r="107" spans="1:17" ht="18">
      <c r="A107" s="470">
        <v>72</v>
      </c>
      <c r="B107" s="492" t="s">
        <v>416</v>
      </c>
      <c r="C107" s="311">
        <v>5269776</v>
      </c>
      <c r="D107" s="127" t="s">
        <v>12</v>
      </c>
      <c r="E107" s="96" t="s">
        <v>346</v>
      </c>
      <c r="F107" s="415">
        <v>1000</v>
      </c>
      <c r="G107" s="340">
        <v>0</v>
      </c>
      <c r="H107" s="341">
        <v>0</v>
      </c>
      <c r="I107" s="341">
        <f>G107-H107</f>
        <v>0</v>
      </c>
      <c r="J107" s="341">
        <f>$F107*I107</f>
        <v>0</v>
      </c>
      <c r="K107" s="342">
        <f>J107/1000000</f>
        <v>0</v>
      </c>
      <c r="L107" s="340">
        <v>0</v>
      </c>
      <c r="M107" s="341">
        <v>0</v>
      </c>
      <c r="N107" s="341">
        <f>L107-M107</f>
        <v>0</v>
      </c>
      <c r="O107" s="341">
        <f>$F107*N107</f>
        <v>0</v>
      </c>
      <c r="P107" s="342">
        <f>O107/1000000</f>
        <v>0</v>
      </c>
      <c r="Q107" s="340"/>
    </row>
    <row r="108" spans="1:17" s="762" customFormat="1" ht="18.75" thickBot="1">
      <c r="A108" s="768">
        <v>73</v>
      </c>
      <c r="B108" s="769" t="s">
        <v>417</v>
      </c>
      <c r="C108" s="770">
        <v>4864901</v>
      </c>
      <c r="D108" s="771" t="s">
        <v>12</v>
      </c>
      <c r="E108" s="772" t="s">
        <v>346</v>
      </c>
      <c r="F108" s="755">
        <v>250</v>
      </c>
      <c r="G108" s="758">
        <v>999526</v>
      </c>
      <c r="H108" s="773">
        <v>999624</v>
      </c>
      <c r="I108" s="774">
        <f>G108-H108</f>
        <v>-98</v>
      </c>
      <c r="J108" s="774">
        <f>$F108*I108</f>
        <v>-24500</v>
      </c>
      <c r="K108" s="774">
        <f>J108/1000000</f>
        <v>-0.0245</v>
      </c>
      <c r="L108" s="758">
        <v>128</v>
      </c>
      <c r="M108" s="773">
        <v>128</v>
      </c>
      <c r="N108" s="774">
        <f>L108-M108</f>
        <v>0</v>
      </c>
      <c r="O108" s="774">
        <f>$F108*N108</f>
        <v>0</v>
      </c>
      <c r="P108" s="774">
        <f>O108/1000000</f>
        <v>0</v>
      </c>
      <c r="Q108" s="340"/>
    </row>
    <row r="109" spans="1:2" ht="18.75" thickTop="1">
      <c r="A109" s="364"/>
      <c r="B109" s="751"/>
    </row>
    <row r="110" spans="2:16" ht="12.75">
      <c r="B110" s="16"/>
      <c r="G110" s="572"/>
      <c r="H110" s="572"/>
      <c r="I110" s="572"/>
      <c r="J110" s="572"/>
      <c r="K110" s="572"/>
      <c r="L110" s="572"/>
      <c r="M110" s="572"/>
      <c r="N110" s="572"/>
      <c r="O110" s="572"/>
      <c r="P110" s="572"/>
    </row>
    <row r="111" spans="2:16" ht="18">
      <c r="B111" s="156" t="s">
        <v>241</v>
      </c>
      <c r="G111" s="572"/>
      <c r="H111" s="572"/>
      <c r="I111" s="572"/>
      <c r="J111" s="572"/>
      <c r="K111" s="432">
        <f>SUM(K7:K108)</f>
        <v>-32.960463806666674</v>
      </c>
      <c r="L111" s="572"/>
      <c r="M111" s="572"/>
      <c r="N111" s="572"/>
      <c r="O111" s="572"/>
      <c r="P111" s="573">
        <f>SUM(P7:P108)</f>
        <v>-0.29888416</v>
      </c>
    </row>
    <row r="112" spans="2:16" ht="12.75">
      <c r="B112" s="16"/>
      <c r="G112" s="572"/>
      <c r="H112" s="572"/>
      <c r="I112" s="572"/>
      <c r="J112" s="572"/>
      <c r="K112" s="572"/>
      <c r="L112" s="572"/>
      <c r="M112" s="572"/>
      <c r="N112" s="572"/>
      <c r="O112" s="572"/>
      <c r="P112" s="572"/>
    </row>
    <row r="113" spans="2:16" ht="12.75">
      <c r="B113" s="16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</row>
    <row r="114" spans="2:16" ht="12.75">
      <c r="B114" s="16"/>
      <c r="G114" s="572"/>
      <c r="H114" s="572"/>
      <c r="I114" s="572"/>
      <c r="J114" s="572"/>
      <c r="K114" s="572"/>
      <c r="L114" s="572"/>
      <c r="M114" s="572"/>
      <c r="N114" s="572"/>
      <c r="O114" s="572"/>
      <c r="P114" s="572"/>
    </row>
    <row r="115" spans="2:16" ht="12.75">
      <c r="B115" s="16"/>
      <c r="G115" s="572"/>
      <c r="H115" s="572"/>
      <c r="I115" s="572"/>
      <c r="J115" s="572"/>
      <c r="K115" s="572"/>
      <c r="L115" s="572"/>
      <c r="M115" s="572"/>
      <c r="N115" s="572"/>
      <c r="O115" s="572"/>
      <c r="P115" s="572"/>
    </row>
    <row r="116" spans="2:16" ht="12.75">
      <c r="B116" s="16"/>
      <c r="G116" s="572"/>
      <c r="H116" s="572"/>
      <c r="I116" s="572"/>
      <c r="J116" s="572"/>
      <c r="K116" s="572"/>
      <c r="L116" s="572"/>
      <c r="M116" s="572"/>
      <c r="N116" s="572"/>
      <c r="O116" s="572"/>
      <c r="P116" s="572"/>
    </row>
    <row r="117" spans="1:16" ht="15.75">
      <c r="A117" s="15"/>
      <c r="G117" s="572"/>
      <c r="H117" s="572"/>
      <c r="I117" s="572"/>
      <c r="J117" s="572"/>
      <c r="K117" s="572"/>
      <c r="L117" s="572"/>
      <c r="M117" s="572"/>
      <c r="N117" s="572"/>
      <c r="O117" s="572"/>
      <c r="P117" s="572"/>
    </row>
    <row r="118" spans="1:17" ht="24" thickBot="1">
      <c r="A118" s="187" t="s">
        <v>240</v>
      </c>
      <c r="G118" s="506"/>
      <c r="H118" s="506"/>
      <c r="I118" s="82" t="s">
        <v>397</v>
      </c>
      <c r="J118" s="506"/>
      <c r="K118" s="506"/>
      <c r="L118" s="506"/>
      <c r="M118" s="506"/>
      <c r="N118" s="82" t="s">
        <v>398</v>
      </c>
      <c r="O118" s="506"/>
      <c r="P118" s="506"/>
      <c r="Q118" s="574" t="str">
        <f>Q1</f>
        <v>NOVEMBER -2017</v>
      </c>
    </row>
    <row r="119" spans="1:17" ht="39.75" thickBot="1" thickTop="1">
      <c r="A119" s="563" t="s">
        <v>8</v>
      </c>
      <c r="B119" s="536" t="s">
        <v>9</v>
      </c>
      <c r="C119" s="537" t="s">
        <v>1</v>
      </c>
      <c r="D119" s="537" t="s">
        <v>2</v>
      </c>
      <c r="E119" s="537" t="s">
        <v>3</v>
      </c>
      <c r="F119" s="537" t="s">
        <v>10</v>
      </c>
      <c r="G119" s="535" t="str">
        <f>G5</f>
        <v>FINAL READING 01/12/2017</v>
      </c>
      <c r="H119" s="537" t="str">
        <f>H5</f>
        <v>INTIAL READING 01/11/2017</v>
      </c>
      <c r="I119" s="537" t="s">
        <v>4</v>
      </c>
      <c r="J119" s="537" t="s">
        <v>5</v>
      </c>
      <c r="K119" s="564" t="s">
        <v>6</v>
      </c>
      <c r="L119" s="535" t="str">
        <f>G5</f>
        <v>FINAL READING 01/12/2017</v>
      </c>
      <c r="M119" s="537" t="str">
        <f>H5</f>
        <v>INTIAL READING 01/11/2017</v>
      </c>
      <c r="N119" s="537" t="s">
        <v>4</v>
      </c>
      <c r="O119" s="537" t="s">
        <v>5</v>
      </c>
      <c r="P119" s="564" t="s">
        <v>6</v>
      </c>
      <c r="Q119" s="564" t="s">
        <v>309</v>
      </c>
    </row>
    <row r="120" spans="1:16" ht="8.25" customHeight="1" thickBot="1" thickTop="1">
      <c r="A120" s="13"/>
      <c r="B120" s="11"/>
      <c r="C120" s="10"/>
      <c r="D120" s="10"/>
      <c r="E120" s="10"/>
      <c r="F120" s="10"/>
      <c r="G120" s="572"/>
      <c r="H120" s="572"/>
      <c r="I120" s="572"/>
      <c r="J120" s="572"/>
      <c r="K120" s="572"/>
      <c r="L120" s="572"/>
      <c r="M120" s="572"/>
      <c r="N120" s="572"/>
      <c r="O120" s="572"/>
      <c r="P120" s="572"/>
    </row>
    <row r="121" spans="1:17" ht="15.75" customHeight="1" thickTop="1">
      <c r="A121" s="336"/>
      <c r="B121" s="337" t="s">
        <v>27</v>
      </c>
      <c r="C121" s="324"/>
      <c r="D121" s="318"/>
      <c r="E121" s="318"/>
      <c r="F121" s="318"/>
      <c r="G121" s="575"/>
      <c r="H121" s="576"/>
      <c r="I121" s="576"/>
      <c r="J121" s="576"/>
      <c r="K121" s="577"/>
      <c r="L121" s="575"/>
      <c r="M121" s="576"/>
      <c r="N121" s="576"/>
      <c r="O121" s="576"/>
      <c r="P121" s="577"/>
      <c r="Q121" s="571"/>
    </row>
    <row r="122" spans="1:17" ht="15.75" customHeight="1">
      <c r="A122" s="323">
        <v>1</v>
      </c>
      <c r="B122" s="344" t="s">
        <v>81</v>
      </c>
      <c r="C122" s="334">
        <v>5295192</v>
      </c>
      <c r="D122" s="326" t="s">
        <v>12</v>
      </c>
      <c r="E122" s="326" t="s">
        <v>346</v>
      </c>
      <c r="F122" s="334">
        <v>-100</v>
      </c>
      <c r="G122" s="340">
        <v>9468</v>
      </c>
      <c r="H122" s="341">
        <v>9468</v>
      </c>
      <c r="I122" s="341">
        <f>G122-H122</f>
        <v>0</v>
      </c>
      <c r="J122" s="341">
        <f>$F122*I122</f>
        <v>0</v>
      </c>
      <c r="K122" s="342">
        <f>J122/1000000</f>
        <v>0</v>
      </c>
      <c r="L122" s="340">
        <v>41877</v>
      </c>
      <c r="M122" s="341">
        <v>41382</v>
      </c>
      <c r="N122" s="341">
        <f>L122-M122</f>
        <v>495</v>
      </c>
      <c r="O122" s="341">
        <f>$F122*N122</f>
        <v>-49500</v>
      </c>
      <c r="P122" s="342">
        <f>O122/1000000</f>
        <v>-0.0495</v>
      </c>
      <c r="Q122" s="467"/>
    </row>
    <row r="123" spans="1:17" ht="16.5">
      <c r="A123" s="323"/>
      <c r="B123" s="345" t="s">
        <v>39</v>
      </c>
      <c r="C123" s="334"/>
      <c r="D123" s="348"/>
      <c r="E123" s="348"/>
      <c r="F123" s="334"/>
      <c r="G123" s="340"/>
      <c r="H123" s="341"/>
      <c r="I123" s="341"/>
      <c r="J123" s="341"/>
      <c r="K123" s="342"/>
      <c r="L123" s="340"/>
      <c r="M123" s="341"/>
      <c r="N123" s="341"/>
      <c r="O123" s="341"/>
      <c r="P123" s="342"/>
      <c r="Q123" s="467"/>
    </row>
    <row r="124" spans="1:17" ht="16.5">
      <c r="A124" s="323">
        <v>2</v>
      </c>
      <c r="B124" s="344" t="s">
        <v>40</v>
      </c>
      <c r="C124" s="334">
        <v>5128435</v>
      </c>
      <c r="D124" s="347" t="s">
        <v>12</v>
      </c>
      <c r="E124" s="326" t="s">
        <v>346</v>
      </c>
      <c r="F124" s="334">
        <v>-800</v>
      </c>
      <c r="G124" s="340">
        <v>40</v>
      </c>
      <c r="H124" s="341">
        <v>36</v>
      </c>
      <c r="I124" s="341">
        <f>G124-H124</f>
        <v>4</v>
      </c>
      <c r="J124" s="341">
        <f>$F124*I124</f>
        <v>-3200</v>
      </c>
      <c r="K124" s="342">
        <f>J124/1000000</f>
        <v>-0.0032</v>
      </c>
      <c r="L124" s="340">
        <v>1579</v>
      </c>
      <c r="M124" s="341">
        <v>1520</v>
      </c>
      <c r="N124" s="341">
        <f>L124-M124</f>
        <v>59</v>
      </c>
      <c r="O124" s="341">
        <f>$F124*N124</f>
        <v>-47200</v>
      </c>
      <c r="P124" s="342">
        <f>O124/1000000</f>
        <v>-0.0472</v>
      </c>
      <c r="Q124" s="467"/>
    </row>
    <row r="125" spans="1:17" ht="15.75" customHeight="1">
      <c r="A125" s="323"/>
      <c r="B125" s="345" t="s">
        <v>18</v>
      </c>
      <c r="C125" s="334"/>
      <c r="D125" s="347"/>
      <c r="E125" s="326"/>
      <c r="F125" s="334"/>
      <c r="G125" s="340"/>
      <c r="H125" s="341"/>
      <c r="I125" s="341"/>
      <c r="J125" s="341"/>
      <c r="K125" s="342"/>
      <c r="L125" s="340"/>
      <c r="M125" s="341"/>
      <c r="N125" s="341"/>
      <c r="O125" s="341"/>
      <c r="P125" s="342"/>
      <c r="Q125" s="467"/>
    </row>
    <row r="126" spans="1:17" s="762" customFormat="1" ht="16.5">
      <c r="A126" s="776">
        <v>3</v>
      </c>
      <c r="B126" s="754" t="s">
        <v>19</v>
      </c>
      <c r="C126" s="755">
        <v>4864875</v>
      </c>
      <c r="D126" s="756" t="s">
        <v>12</v>
      </c>
      <c r="E126" s="757" t="s">
        <v>346</v>
      </c>
      <c r="F126" s="755">
        <v>-1000</v>
      </c>
      <c r="G126" s="758">
        <v>428</v>
      </c>
      <c r="H126" s="759">
        <v>285</v>
      </c>
      <c r="I126" s="759">
        <f>G126-H126</f>
        <v>143</v>
      </c>
      <c r="J126" s="759">
        <f aca="true" t="shared" si="18" ref="J126:J131">$F126*I126</f>
        <v>-143000</v>
      </c>
      <c r="K126" s="760">
        <f aca="true" t="shared" si="19" ref="K126:K131">J126/1000000</f>
        <v>-0.143</v>
      </c>
      <c r="L126" s="758">
        <v>390</v>
      </c>
      <c r="M126" s="759">
        <v>390</v>
      </c>
      <c r="N126" s="759">
        <f>L126-M126</f>
        <v>0</v>
      </c>
      <c r="O126" s="759">
        <f aca="true" t="shared" si="20" ref="O126:O131">$F126*N126</f>
        <v>0</v>
      </c>
      <c r="P126" s="760">
        <f aca="true" t="shared" si="21" ref="P126:P131">O126/1000000</f>
        <v>0</v>
      </c>
      <c r="Q126" s="777"/>
    </row>
    <row r="127" spans="1:17" s="762" customFormat="1" ht="16.5">
      <c r="A127" s="776">
        <v>4</v>
      </c>
      <c r="B127" s="754" t="s">
        <v>20</v>
      </c>
      <c r="C127" s="755">
        <v>4864914</v>
      </c>
      <c r="D127" s="756" t="s">
        <v>12</v>
      </c>
      <c r="E127" s="757" t="s">
        <v>346</v>
      </c>
      <c r="F127" s="755">
        <v>-400</v>
      </c>
      <c r="G127" s="758">
        <v>1871</v>
      </c>
      <c r="H127" s="759">
        <v>1097</v>
      </c>
      <c r="I127" s="759">
        <f>G127-H127</f>
        <v>774</v>
      </c>
      <c r="J127" s="759">
        <f>$F127*I127</f>
        <v>-309600</v>
      </c>
      <c r="K127" s="760">
        <f>J127/1000000</f>
        <v>-0.3096</v>
      </c>
      <c r="L127" s="758">
        <v>9</v>
      </c>
      <c r="M127" s="759">
        <v>9</v>
      </c>
      <c r="N127" s="759">
        <f>L127-M127</f>
        <v>0</v>
      </c>
      <c r="O127" s="759">
        <f>$F127*N127</f>
        <v>0</v>
      </c>
      <c r="P127" s="760">
        <f>O127/1000000</f>
        <v>0</v>
      </c>
      <c r="Q127" s="761"/>
    </row>
    <row r="128" spans="1:17" ht="16.5">
      <c r="A128" s="578"/>
      <c r="B128" s="579" t="s">
        <v>47</v>
      </c>
      <c r="C128" s="322"/>
      <c r="D128" s="326"/>
      <c r="E128" s="326"/>
      <c r="F128" s="580"/>
      <c r="G128" s="581"/>
      <c r="H128" s="582"/>
      <c r="I128" s="341"/>
      <c r="J128" s="341"/>
      <c r="K128" s="342"/>
      <c r="L128" s="581"/>
      <c r="M128" s="582"/>
      <c r="N128" s="341"/>
      <c r="O128" s="341"/>
      <c r="P128" s="342"/>
      <c r="Q128" s="467"/>
    </row>
    <row r="129" spans="1:17" s="762" customFormat="1" ht="16.5">
      <c r="A129" s="776">
        <v>5</v>
      </c>
      <c r="B129" s="778" t="s">
        <v>48</v>
      </c>
      <c r="C129" s="755">
        <v>5295128</v>
      </c>
      <c r="D129" s="779" t="s">
        <v>12</v>
      </c>
      <c r="E129" s="757" t="s">
        <v>346</v>
      </c>
      <c r="F129" s="755">
        <v>-50</v>
      </c>
      <c r="G129" s="340">
        <v>966433</v>
      </c>
      <c r="H129" s="759">
        <v>968021</v>
      </c>
      <c r="I129" s="759">
        <f>G129-H129</f>
        <v>-1588</v>
      </c>
      <c r="J129" s="759">
        <f t="shared" si="18"/>
        <v>79400</v>
      </c>
      <c r="K129" s="760">
        <f t="shared" si="19"/>
        <v>0.0794</v>
      </c>
      <c r="L129" s="758">
        <v>1517</v>
      </c>
      <c r="M129" s="759">
        <v>1517</v>
      </c>
      <c r="N129" s="759">
        <f>L129-M129</f>
        <v>0</v>
      </c>
      <c r="O129" s="759">
        <f t="shared" si="20"/>
        <v>0</v>
      </c>
      <c r="P129" s="760">
        <f t="shared" si="21"/>
        <v>0</v>
      </c>
      <c r="Q129" s="780" t="s">
        <v>446</v>
      </c>
    </row>
    <row r="130" spans="1:17" ht="16.5">
      <c r="A130" s="323"/>
      <c r="B130" s="346" t="s">
        <v>49</v>
      </c>
      <c r="C130" s="334"/>
      <c r="D130" s="347"/>
      <c r="E130" s="326"/>
      <c r="F130" s="334"/>
      <c r="G130" s="340"/>
      <c r="H130" s="341"/>
      <c r="I130" s="341"/>
      <c r="J130" s="341"/>
      <c r="K130" s="342"/>
      <c r="L130" s="340"/>
      <c r="M130" s="341"/>
      <c r="N130" s="341"/>
      <c r="O130" s="341"/>
      <c r="P130" s="342"/>
      <c r="Q130" s="467"/>
    </row>
    <row r="131" spans="1:17" ht="16.5">
      <c r="A131" s="323">
        <v>6</v>
      </c>
      <c r="B131" s="521" t="s">
        <v>349</v>
      </c>
      <c r="C131" s="334">
        <v>4865174</v>
      </c>
      <c r="D131" s="348" t="s">
        <v>12</v>
      </c>
      <c r="E131" s="326" t="s">
        <v>346</v>
      </c>
      <c r="F131" s="334">
        <v>-1000</v>
      </c>
      <c r="G131" s="340">
        <v>0</v>
      </c>
      <c r="H131" s="341">
        <v>1</v>
      </c>
      <c r="I131" s="341">
        <f>G131-H131</f>
        <v>-1</v>
      </c>
      <c r="J131" s="341">
        <f t="shared" si="18"/>
        <v>1000</v>
      </c>
      <c r="K131" s="342">
        <f t="shared" si="19"/>
        <v>0.001</v>
      </c>
      <c r="L131" s="340">
        <v>24</v>
      </c>
      <c r="M131" s="341">
        <v>10</v>
      </c>
      <c r="N131" s="341">
        <f>L131-M131</f>
        <v>14</v>
      </c>
      <c r="O131" s="341">
        <f t="shared" si="20"/>
        <v>-14000</v>
      </c>
      <c r="P131" s="342">
        <f t="shared" si="21"/>
        <v>-0.014</v>
      </c>
      <c r="Q131" s="500"/>
    </row>
    <row r="132" spans="1:17" ht="16.5">
      <c r="A132" s="323"/>
      <c r="B132" s="345" t="s">
        <v>35</v>
      </c>
      <c r="C132" s="334"/>
      <c r="D132" s="348"/>
      <c r="E132" s="326"/>
      <c r="F132" s="334"/>
      <c r="G132" s="340"/>
      <c r="H132" s="341"/>
      <c r="I132" s="341"/>
      <c r="J132" s="341"/>
      <c r="K132" s="342"/>
      <c r="L132" s="340"/>
      <c r="M132" s="341"/>
      <c r="N132" s="341"/>
      <c r="O132" s="341"/>
      <c r="P132" s="342"/>
      <c r="Q132" s="467"/>
    </row>
    <row r="133" spans="1:17" ht="16.5">
      <c r="A133" s="323">
        <v>7</v>
      </c>
      <c r="B133" s="344" t="s">
        <v>362</v>
      </c>
      <c r="C133" s="334">
        <v>5128439</v>
      </c>
      <c r="D133" s="347" t="s">
        <v>12</v>
      </c>
      <c r="E133" s="326" t="s">
        <v>346</v>
      </c>
      <c r="F133" s="334">
        <v>-800</v>
      </c>
      <c r="G133" s="340">
        <v>982279</v>
      </c>
      <c r="H133" s="341">
        <v>985303</v>
      </c>
      <c r="I133" s="341">
        <f>G133-H133</f>
        <v>-3024</v>
      </c>
      <c r="J133" s="341">
        <f>$F133*I133</f>
        <v>2419200</v>
      </c>
      <c r="K133" s="342">
        <f>J133/1000000</f>
        <v>2.4192</v>
      </c>
      <c r="L133" s="340">
        <v>999017</v>
      </c>
      <c r="M133" s="341">
        <v>999017</v>
      </c>
      <c r="N133" s="341">
        <f>L133-M133</f>
        <v>0</v>
      </c>
      <c r="O133" s="341">
        <f>$F133*N133</f>
        <v>0</v>
      </c>
      <c r="P133" s="342">
        <f>O133/1000000</f>
        <v>0</v>
      </c>
      <c r="Q133" s="467"/>
    </row>
    <row r="134" spans="1:17" ht="16.5">
      <c r="A134" s="323"/>
      <c r="B134" s="346" t="s">
        <v>385</v>
      </c>
      <c r="C134" s="334"/>
      <c r="D134" s="347"/>
      <c r="E134" s="326"/>
      <c r="F134" s="334"/>
      <c r="G134" s="340"/>
      <c r="H134" s="341"/>
      <c r="I134" s="341"/>
      <c r="J134" s="341"/>
      <c r="K134" s="342"/>
      <c r="L134" s="340"/>
      <c r="M134" s="341"/>
      <c r="N134" s="341"/>
      <c r="O134" s="341"/>
      <c r="P134" s="342"/>
      <c r="Q134" s="467"/>
    </row>
    <row r="135" spans="1:17" s="762" customFormat="1" ht="18">
      <c r="A135" s="776">
        <v>8</v>
      </c>
      <c r="B135" s="833" t="s">
        <v>390</v>
      </c>
      <c r="C135" s="770">
        <v>5128407</v>
      </c>
      <c r="D135" s="783" t="s">
        <v>12</v>
      </c>
      <c r="E135" s="784" t="s">
        <v>346</v>
      </c>
      <c r="F135" s="792">
        <v>2000</v>
      </c>
      <c r="G135" s="340">
        <v>999427</v>
      </c>
      <c r="H135" s="759">
        <v>999427</v>
      </c>
      <c r="I135" s="786">
        <f>G135-H135</f>
        <v>0</v>
      </c>
      <c r="J135" s="786">
        <f>$F135*I135</f>
        <v>0</v>
      </c>
      <c r="K135" s="786">
        <f>J135/1000000</f>
        <v>0</v>
      </c>
      <c r="L135" s="340">
        <v>30</v>
      </c>
      <c r="M135" s="759">
        <v>30</v>
      </c>
      <c r="N135" s="786">
        <f>L135-M135</f>
        <v>0</v>
      </c>
      <c r="O135" s="786">
        <f>$F135*N135</f>
        <v>0</v>
      </c>
      <c r="P135" s="786">
        <f>O135/1000000</f>
        <v>0</v>
      </c>
      <c r="Q135" s="834"/>
    </row>
    <row r="136" spans="1:17" ht="13.5" thickBot="1">
      <c r="A136" s="46"/>
      <c r="B136" s="140"/>
      <c r="C136" s="47"/>
      <c r="D136" s="90"/>
      <c r="E136" s="141"/>
      <c r="F136" s="90"/>
      <c r="G136" s="104"/>
      <c r="H136" s="105"/>
      <c r="I136" s="105"/>
      <c r="J136" s="105"/>
      <c r="K136" s="109"/>
      <c r="L136" s="104"/>
      <c r="M136" s="105"/>
      <c r="N136" s="105"/>
      <c r="O136" s="105"/>
      <c r="P136" s="109"/>
      <c r="Q136" s="583"/>
    </row>
    <row r="137" ht="13.5" thickTop="1"/>
    <row r="138" spans="2:16" ht="18">
      <c r="B138" s="315" t="s">
        <v>310</v>
      </c>
      <c r="K138" s="157">
        <f>SUM(K122:K136)</f>
        <v>2.0438</v>
      </c>
      <c r="P138" s="157">
        <f>SUM(P122:P136)</f>
        <v>-0.1107</v>
      </c>
    </row>
    <row r="139" spans="11:16" ht="15.75">
      <c r="K139" s="87"/>
      <c r="P139" s="87"/>
    </row>
    <row r="140" spans="11:16" ht="15.75">
      <c r="K140" s="87"/>
      <c r="P140" s="87"/>
    </row>
    <row r="141" spans="11:16" ht="15.75">
      <c r="K141" s="87"/>
      <c r="P141" s="87"/>
    </row>
    <row r="142" spans="11:16" ht="15.75">
      <c r="K142" s="87"/>
      <c r="P142" s="87"/>
    </row>
    <row r="143" spans="11:16" ht="15.75">
      <c r="K143" s="87"/>
      <c r="P143" s="87"/>
    </row>
    <row r="144" ht="13.5" thickBot="1"/>
    <row r="145" spans="1:17" ht="31.5" customHeight="1">
      <c r="A145" s="143" t="s">
        <v>243</v>
      </c>
      <c r="B145" s="144"/>
      <c r="C145" s="144"/>
      <c r="D145" s="145"/>
      <c r="E145" s="146"/>
      <c r="F145" s="145"/>
      <c r="G145" s="145"/>
      <c r="H145" s="144"/>
      <c r="I145" s="147"/>
      <c r="J145" s="148"/>
      <c r="K145" s="149"/>
      <c r="L145" s="584"/>
      <c r="M145" s="584"/>
      <c r="N145" s="584"/>
      <c r="O145" s="584"/>
      <c r="P145" s="584"/>
      <c r="Q145" s="585"/>
    </row>
    <row r="146" spans="1:17" ht="28.5" customHeight="1">
      <c r="A146" s="150" t="s">
        <v>305</v>
      </c>
      <c r="B146" s="84"/>
      <c r="C146" s="84"/>
      <c r="D146" s="84"/>
      <c r="E146" s="85"/>
      <c r="F146" s="84"/>
      <c r="G146" s="84"/>
      <c r="H146" s="84"/>
      <c r="I146" s="86"/>
      <c r="J146" s="84"/>
      <c r="K146" s="142">
        <f>K111</f>
        <v>-32.960463806666674</v>
      </c>
      <c r="L146" s="506"/>
      <c r="M146" s="506"/>
      <c r="N146" s="506"/>
      <c r="O146" s="506"/>
      <c r="P146" s="142">
        <f>P111</f>
        <v>-0.29888416</v>
      </c>
      <c r="Q146" s="586"/>
    </row>
    <row r="147" spans="1:17" ht="28.5" customHeight="1">
      <c r="A147" s="150" t="s">
        <v>306</v>
      </c>
      <c r="B147" s="84"/>
      <c r="C147" s="84"/>
      <c r="D147" s="84"/>
      <c r="E147" s="85"/>
      <c r="F147" s="84"/>
      <c r="G147" s="84"/>
      <c r="H147" s="84"/>
      <c r="I147" s="86"/>
      <c r="J147" s="84"/>
      <c r="K147" s="142">
        <f>K138</f>
        <v>2.0438</v>
      </c>
      <c r="L147" s="506"/>
      <c r="M147" s="506"/>
      <c r="N147" s="506"/>
      <c r="O147" s="506"/>
      <c r="P147" s="142">
        <f>P138</f>
        <v>-0.1107</v>
      </c>
      <c r="Q147" s="586"/>
    </row>
    <row r="148" spans="1:17" ht="28.5" customHeight="1">
      <c r="A148" s="150" t="s">
        <v>244</v>
      </c>
      <c r="B148" s="84"/>
      <c r="C148" s="84"/>
      <c r="D148" s="84"/>
      <c r="E148" s="85"/>
      <c r="F148" s="84"/>
      <c r="G148" s="84"/>
      <c r="H148" s="84"/>
      <c r="I148" s="86"/>
      <c r="J148" s="84"/>
      <c r="K148" s="142">
        <f>'ROHTAK ROAD'!K43</f>
        <v>3.6078875</v>
      </c>
      <c r="L148" s="506"/>
      <c r="M148" s="506"/>
      <c r="N148" s="506"/>
      <c r="O148" s="506"/>
      <c r="P148" s="142">
        <f>'ROHTAK ROAD'!P43</f>
        <v>0.01215</v>
      </c>
      <c r="Q148" s="586"/>
    </row>
    <row r="149" spans="1:17" ht="27.75" customHeight="1" thickBot="1">
      <c r="A149" s="152" t="s">
        <v>245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423">
        <f>SUM(K146:K148)</f>
        <v>-27.308776306666672</v>
      </c>
      <c r="L149" s="587"/>
      <c r="M149" s="587"/>
      <c r="N149" s="587"/>
      <c r="O149" s="587"/>
      <c r="P149" s="423">
        <f>SUM(P146:P148)</f>
        <v>-0.39743416000000004</v>
      </c>
      <c r="Q149" s="588"/>
    </row>
    <row r="153" ht="13.5" thickBot="1">
      <c r="A153" s="243"/>
    </row>
    <row r="154" spans="1:17" ht="12.75">
      <c r="A154" s="589"/>
      <c r="B154" s="590"/>
      <c r="C154" s="590"/>
      <c r="D154" s="590"/>
      <c r="E154" s="590"/>
      <c r="F154" s="590"/>
      <c r="G154" s="590"/>
      <c r="H154" s="584"/>
      <c r="I154" s="584"/>
      <c r="J154" s="584"/>
      <c r="K154" s="584"/>
      <c r="L154" s="584"/>
      <c r="M154" s="584"/>
      <c r="N154" s="584"/>
      <c r="O154" s="584"/>
      <c r="P154" s="584"/>
      <c r="Q154" s="585"/>
    </row>
    <row r="155" spans="1:17" ht="23.25">
      <c r="A155" s="591" t="s">
        <v>327</v>
      </c>
      <c r="B155" s="592"/>
      <c r="C155" s="592"/>
      <c r="D155" s="592"/>
      <c r="E155" s="592"/>
      <c r="F155" s="592"/>
      <c r="G155" s="592"/>
      <c r="H155" s="506"/>
      <c r="I155" s="506"/>
      <c r="J155" s="506"/>
      <c r="K155" s="506"/>
      <c r="L155" s="506"/>
      <c r="M155" s="506"/>
      <c r="N155" s="506"/>
      <c r="O155" s="506"/>
      <c r="P155" s="506"/>
      <c r="Q155" s="586"/>
    </row>
    <row r="156" spans="1:17" ht="12.75">
      <c r="A156" s="593"/>
      <c r="B156" s="592"/>
      <c r="C156" s="592"/>
      <c r="D156" s="592"/>
      <c r="E156" s="592"/>
      <c r="F156" s="592"/>
      <c r="G156" s="592"/>
      <c r="H156" s="506"/>
      <c r="I156" s="506"/>
      <c r="J156" s="506"/>
      <c r="K156" s="506"/>
      <c r="L156" s="506"/>
      <c r="M156" s="506"/>
      <c r="N156" s="506"/>
      <c r="O156" s="506"/>
      <c r="P156" s="506"/>
      <c r="Q156" s="586"/>
    </row>
    <row r="157" spans="1:17" ht="15.75">
      <c r="A157" s="594"/>
      <c r="B157" s="595"/>
      <c r="C157" s="595"/>
      <c r="D157" s="595"/>
      <c r="E157" s="595"/>
      <c r="F157" s="595"/>
      <c r="G157" s="595"/>
      <c r="H157" s="506"/>
      <c r="I157" s="506"/>
      <c r="J157" s="506"/>
      <c r="K157" s="596" t="s">
        <v>339</v>
      </c>
      <c r="L157" s="506"/>
      <c r="M157" s="506"/>
      <c r="N157" s="506"/>
      <c r="O157" s="506"/>
      <c r="P157" s="596" t="s">
        <v>340</v>
      </c>
      <c r="Q157" s="586"/>
    </row>
    <row r="158" spans="1:17" ht="12.75">
      <c r="A158" s="597"/>
      <c r="B158" s="96"/>
      <c r="C158" s="96"/>
      <c r="D158" s="96"/>
      <c r="E158" s="96"/>
      <c r="F158" s="96"/>
      <c r="G158" s="96"/>
      <c r="H158" s="506"/>
      <c r="I158" s="506"/>
      <c r="J158" s="506"/>
      <c r="K158" s="506"/>
      <c r="L158" s="506"/>
      <c r="M158" s="506"/>
      <c r="N158" s="506"/>
      <c r="O158" s="506"/>
      <c r="P158" s="506"/>
      <c r="Q158" s="586"/>
    </row>
    <row r="159" spans="1:17" ht="12.75">
      <c r="A159" s="597"/>
      <c r="B159" s="96"/>
      <c r="C159" s="96"/>
      <c r="D159" s="96"/>
      <c r="E159" s="96"/>
      <c r="F159" s="96"/>
      <c r="G159" s="96"/>
      <c r="H159" s="506"/>
      <c r="I159" s="506"/>
      <c r="J159" s="506"/>
      <c r="K159" s="506"/>
      <c r="L159" s="506"/>
      <c r="M159" s="506"/>
      <c r="N159" s="506"/>
      <c r="O159" s="506"/>
      <c r="P159" s="506"/>
      <c r="Q159" s="586"/>
    </row>
    <row r="160" spans="1:17" ht="24.75" customHeight="1">
      <c r="A160" s="598" t="s">
        <v>330</v>
      </c>
      <c r="B160" s="599"/>
      <c r="C160" s="599"/>
      <c r="D160" s="600"/>
      <c r="E160" s="600"/>
      <c r="F160" s="601"/>
      <c r="G160" s="600"/>
      <c r="H160" s="506"/>
      <c r="I160" s="506"/>
      <c r="J160" s="506"/>
      <c r="K160" s="602">
        <f>K149</f>
        <v>-27.308776306666672</v>
      </c>
      <c r="L160" s="600" t="s">
        <v>328</v>
      </c>
      <c r="M160" s="506"/>
      <c r="N160" s="506"/>
      <c r="O160" s="506"/>
      <c r="P160" s="602">
        <f>P149</f>
        <v>-0.39743416000000004</v>
      </c>
      <c r="Q160" s="603" t="s">
        <v>328</v>
      </c>
    </row>
    <row r="161" spans="1:17" ht="15">
      <c r="A161" s="604"/>
      <c r="B161" s="605"/>
      <c r="C161" s="605"/>
      <c r="D161" s="592"/>
      <c r="E161" s="592"/>
      <c r="F161" s="606"/>
      <c r="G161" s="592"/>
      <c r="H161" s="506"/>
      <c r="I161" s="506"/>
      <c r="J161" s="506"/>
      <c r="K161" s="582"/>
      <c r="L161" s="592"/>
      <c r="M161" s="506"/>
      <c r="N161" s="506"/>
      <c r="O161" s="506"/>
      <c r="P161" s="582"/>
      <c r="Q161" s="607"/>
    </row>
    <row r="162" spans="1:17" ht="22.5" customHeight="1">
      <c r="A162" s="608" t="s">
        <v>329</v>
      </c>
      <c r="B162" s="45"/>
      <c r="C162" s="45"/>
      <c r="D162" s="592"/>
      <c r="E162" s="592"/>
      <c r="F162" s="609"/>
      <c r="G162" s="600"/>
      <c r="H162" s="506"/>
      <c r="I162" s="506"/>
      <c r="J162" s="506"/>
      <c r="K162" s="602">
        <f>'STEPPED UP GENCO'!K38</f>
        <v>0.9079407540000003</v>
      </c>
      <c r="L162" s="600" t="s">
        <v>328</v>
      </c>
      <c r="M162" s="506"/>
      <c r="N162" s="506"/>
      <c r="O162" s="506"/>
      <c r="P162" s="602">
        <f>'STEPPED UP GENCO'!P38</f>
        <v>-0.5317891656</v>
      </c>
      <c r="Q162" s="603" t="s">
        <v>328</v>
      </c>
    </row>
    <row r="163" spans="1:17" ht="12.75">
      <c r="A163" s="610"/>
      <c r="B163" s="506"/>
      <c r="C163" s="506"/>
      <c r="D163" s="506"/>
      <c r="E163" s="506"/>
      <c r="F163" s="506"/>
      <c r="G163" s="506"/>
      <c r="H163" s="506"/>
      <c r="I163" s="506"/>
      <c r="J163" s="506"/>
      <c r="K163" s="506"/>
      <c r="L163" s="506"/>
      <c r="M163" s="506"/>
      <c r="N163" s="506"/>
      <c r="O163" s="506"/>
      <c r="P163" s="506"/>
      <c r="Q163" s="586"/>
    </row>
    <row r="164" spans="1:17" ht="12.75">
      <c r="A164" s="610"/>
      <c r="B164" s="506"/>
      <c r="C164" s="506"/>
      <c r="D164" s="506"/>
      <c r="E164" s="506"/>
      <c r="F164" s="506"/>
      <c r="G164" s="506"/>
      <c r="H164" s="506"/>
      <c r="I164" s="506"/>
      <c r="J164" s="506"/>
      <c r="K164" s="506"/>
      <c r="L164" s="506"/>
      <c r="M164" s="506"/>
      <c r="N164" s="506"/>
      <c r="O164" s="506"/>
      <c r="P164" s="506"/>
      <c r="Q164" s="586"/>
    </row>
    <row r="165" spans="1:17" ht="12.75">
      <c r="A165" s="610"/>
      <c r="B165" s="506"/>
      <c r="C165" s="506"/>
      <c r="D165" s="506"/>
      <c r="E165" s="506"/>
      <c r="F165" s="506"/>
      <c r="G165" s="506"/>
      <c r="H165" s="506"/>
      <c r="I165" s="506"/>
      <c r="J165" s="506"/>
      <c r="K165" s="506"/>
      <c r="L165" s="506"/>
      <c r="M165" s="506"/>
      <c r="N165" s="506"/>
      <c r="O165" s="506"/>
      <c r="P165" s="506"/>
      <c r="Q165" s="586"/>
    </row>
    <row r="166" spans="1:17" ht="21" thickBot="1">
      <c r="A166" s="611"/>
      <c r="B166" s="587"/>
      <c r="C166" s="587"/>
      <c r="D166" s="587"/>
      <c r="E166" s="587"/>
      <c r="F166" s="587"/>
      <c r="G166" s="587"/>
      <c r="H166" s="612"/>
      <c r="I166" s="612"/>
      <c r="J166" s="613" t="s">
        <v>331</v>
      </c>
      <c r="K166" s="614">
        <f>SUM(K160:K165)</f>
        <v>-26.40083555266667</v>
      </c>
      <c r="L166" s="612" t="s">
        <v>328</v>
      </c>
      <c r="M166" s="615"/>
      <c r="N166" s="587"/>
      <c r="O166" s="587"/>
      <c r="P166" s="614">
        <f>SUM(P160:P165)</f>
        <v>-0.9292233256</v>
      </c>
      <c r="Q166" s="616" t="s">
        <v>328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2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12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view="pageBreakPreview" zoomScale="82" zoomScaleNormal="85" zoomScaleSheetLayoutView="82" zoomScalePageLayoutView="0" workbookViewId="0" topLeftCell="A1">
      <selection activeCell="Q133" sqref="Q13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237</v>
      </c>
    </row>
    <row r="2" spans="1:18" ht="15">
      <c r="A2" s="2" t="s">
        <v>238</v>
      </c>
      <c r="K2" s="48"/>
      <c r="Q2" s="255" t="str">
        <f>NDPL!$Q$1</f>
        <v>NOVEMBER -2017</v>
      </c>
      <c r="R2" s="255"/>
    </row>
    <row r="3" ht="18" customHeight="1">
      <c r="A3" s="3" t="s">
        <v>85</v>
      </c>
    </row>
    <row r="4" spans="1:16" ht="16.5" customHeight="1" thickBot="1">
      <c r="A4" s="88" t="s">
        <v>246</v>
      </c>
      <c r="G4" s="18"/>
      <c r="H4" s="18"/>
      <c r="I4" s="48" t="s">
        <v>7</v>
      </c>
      <c r="J4" s="18"/>
      <c r="K4" s="18"/>
      <c r="L4" s="18"/>
      <c r="M4" s="18"/>
      <c r="N4" s="48" t="s">
        <v>398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01/12/2017</v>
      </c>
      <c r="H5" s="33" t="str">
        <f>NDPL!H5</f>
        <v>INTIAL READING 01/11/2017</v>
      </c>
      <c r="I5" s="33" t="s">
        <v>4</v>
      </c>
      <c r="J5" s="33" t="s">
        <v>5</v>
      </c>
      <c r="K5" s="33" t="s">
        <v>6</v>
      </c>
      <c r="L5" s="35" t="str">
        <f>NDPL!G5</f>
        <v>FINAL READING 01/12/2017</v>
      </c>
      <c r="M5" s="33" t="str">
        <f>NDPL!H5</f>
        <v>INTIAL READING 01/11/2017</v>
      </c>
      <c r="N5" s="33" t="s">
        <v>4</v>
      </c>
      <c r="O5" s="33" t="s">
        <v>5</v>
      </c>
      <c r="P5" s="33" t="s">
        <v>6</v>
      </c>
      <c r="Q5" s="182" t="s">
        <v>309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8"/>
      <c r="B7" s="359" t="s">
        <v>141</v>
      </c>
      <c r="C7" s="349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3" customFormat="1" ht="15.75" customHeight="1">
      <c r="A8" s="360">
        <v>1</v>
      </c>
      <c r="B8" s="361" t="s">
        <v>86</v>
      </c>
      <c r="C8" s="364">
        <v>4865110</v>
      </c>
      <c r="D8" s="40" t="s">
        <v>12</v>
      </c>
      <c r="E8" s="41" t="s">
        <v>346</v>
      </c>
      <c r="F8" s="370">
        <v>100</v>
      </c>
      <c r="G8" s="340">
        <v>12353</v>
      </c>
      <c r="H8" s="341">
        <v>12337</v>
      </c>
      <c r="I8" s="276">
        <f aca="true" t="shared" si="0" ref="I8:I13">G8-H8</f>
        <v>16</v>
      </c>
      <c r="J8" s="276">
        <f aca="true" t="shared" si="1" ref="J8:J14">$F8*I8</f>
        <v>1600</v>
      </c>
      <c r="K8" s="276">
        <f aca="true" t="shared" si="2" ref="K8:K14">J8/1000000</f>
        <v>0.0016</v>
      </c>
      <c r="L8" s="340">
        <v>998773</v>
      </c>
      <c r="M8" s="341">
        <v>997697</v>
      </c>
      <c r="N8" s="276">
        <f aca="true" t="shared" si="3" ref="N8:N13">L8-M8</f>
        <v>1076</v>
      </c>
      <c r="O8" s="276">
        <f aca="true" t="shared" si="4" ref="O8:O14">$F8*N8</f>
        <v>107600</v>
      </c>
      <c r="P8" s="276">
        <f aca="true" t="shared" si="5" ref="P8:P14">O8/1000000</f>
        <v>0.1076</v>
      </c>
      <c r="Q8" s="467"/>
    </row>
    <row r="9" spans="1:17" s="463" customFormat="1" ht="15.75" customHeight="1">
      <c r="A9" s="360">
        <v>2</v>
      </c>
      <c r="B9" s="361" t="s">
        <v>87</v>
      </c>
      <c r="C9" s="364">
        <v>4865080</v>
      </c>
      <c r="D9" s="40" t="s">
        <v>12</v>
      </c>
      <c r="E9" s="41" t="s">
        <v>346</v>
      </c>
      <c r="F9" s="370">
        <v>300</v>
      </c>
      <c r="G9" s="340">
        <v>8120</v>
      </c>
      <c r="H9" s="341">
        <v>8118</v>
      </c>
      <c r="I9" s="276">
        <f t="shared" si="0"/>
        <v>2</v>
      </c>
      <c r="J9" s="276">
        <f t="shared" si="1"/>
        <v>600</v>
      </c>
      <c r="K9" s="276">
        <f t="shared" si="2"/>
        <v>0.0006</v>
      </c>
      <c r="L9" s="340">
        <v>7446</v>
      </c>
      <c r="M9" s="341">
        <v>6070</v>
      </c>
      <c r="N9" s="276">
        <f t="shared" si="3"/>
        <v>1376</v>
      </c>
      <c r="O9" s="276">
        <f t="shared" si="4"/>
        <v>412800</v>
      </c>
      <c r="P9" s="276">
        <f t="shared" si="5"/>
        <v>0.4128</v>
      </c>
      <c r="Q9" s="479"/>
    </row>
    <row r="10" spans="1:17" s="463" customFormat="1" ht="15.75" customHeight="1">
      <c r="A10" s="360">
        <v>3</v>
      </c>
      <c r="B10" s="361" t="s">
        <v>88</v>
      </c>
      <c r="C10" s="364">
        <v>5295197</v>
      </c>
      <c r="D10" s="40" t="s">
        <v>12</v>
      </c>
      <c r="E10" s="41" t="s">
        <v>346</v>
      </c>
      <c r="F10" s="370">
        <v>75</v>
      </c>
      <c r="G10" s="340">
        <v>27366</v>
      </c>
      <c r="H10" s="276">
        <v>27127</v>
      </c>
      <c r="I10" s="276">
        <f>G10-H10</f>
        <v>239</v>
      </c>
      <c r="J10" s="276">
        <f>$F10*I10</f>
        <v>17925</v>
      </c>
      <c r="K10" s="276">
        <f>J10/1000000</f>
        <v>0.017925</v>
      </c>
      <c r="L10" s="340">
        <v>190954</v>
      </c>
      <c r="M10" s="276">
        <v>177105</v>
      </c>
      <c r="N10" s="276">
        <f>L10-M10</f>
        <v>13849</v>
      </c>
      <c r="O10" s="276">
        <f>$F10*N10</f>
        <v>1038675</v>
      </c>
      <c r="P10" s="276">
        <f>O10/1000000</f>
        <v>1.038675</v>
      </c>
      <c r="Q10" s="467"/>
    </row>
    <row r="11" spans="1:17" s="463" customFormat="1" ht="15.75" customHeight="1">
      <c r="A11" s="360">
        <v>4</v>
      </c>
      <c r="B11" s="361" t="s">
        <v>89</v>
      </c>
      <c r="C11" s="364">
        <v>4865184</v>
      </c>
      <c r="D11" s="40" t="s">
        <v>12</v>
      </c>
      <c r="E11" s="41" t="s">
        <v>346</v>
      </c>
      <c r="F11" s="370">
        <v>300</v>
      </c>
      <c r="G11" s="340">
        <v>999058</v>
      </c>
      <c r="H11" s="276">
        <v>999073</v>
      </c>
      <c r="I11" s="276">
        <f t="shared" si="0"/>
        <v>-15</v>
      </c>
      <c r="J11" s="276">
        <f t="shared" si="1"/>
        <v>-4500</v>
      </c>
      <c r="K11" s="276">
        <f t="shared" si="2"/>
        <v>-0.0045</v>
      </c>
      <c r="L11" s="340">
        <v>5922</v>
      </c>
      <c r="M11" s="276">
        <v>6009</v>
      </c>
      <c r="N11" s="276">
        <f t="shared" si="3"/>
        <v>-87</v>
      </c>
      <c r="O11" s="276">
        <f t="shared" si="4"/>
        <v>-26100</v>
      </c>
      <c r="P11" s="276">
        <f t="shared" si="5"/>
        <v>-0.0261</v>
      </c>
      <c r="Q11" s="467"/>
    </row>
    <row r="12" spans="1:17" s="463" customFormat="1" ht="15">
      <c r="A12" s="360">
        <v>5</v>
      </c>
      <c r="B12" s="361" t="s">
        <v>90</v>
      </c>
      <c r="C12" s="364">
        <v>4865103</v>
      </c>
      <c r="D12" s="40" t="s">
        <v>12</v>
      </c>
      <c r="E12" s="41" t="s">
        <v>346</v>
      </c>
      <c r="F12" s="370">
        <v>1333.3</v>
      </c>
      <c r="G12" s="340">
        <v>1754</v>
      </c>
      <c r="H12" s="276">
        <v>1758</v>
      </c>
      <c r="I12" s="276">
        <f t="shared" si="0"/>
        <v>-4</v>
      </c>
      <c r="J12" s="276">
        <f t="shared" si="1"/>
        <v>-5333.2</v>
      </c>
      <c r="K12" s="276">
        <f t="shared" si="2"/>
        <v>-0.0053332</v>
      </c>
      <c r="L12" s="340">
        <v>3056</v>
      </c>
      <c r="M12" s="276">
        <v>3045</v>
      </c>
      <c r="N12" s="276">
        <f t="shared" si="3"/>
        <v>11</v>
      </c>
      <c r="O12" s="276">
        <f t="shared" si="4"/>
        <v>14666.3</v>
      </c>
      <c r="P12" s="276">
        <f t="shared" si="5"/>
        <v>0.014666299999999998</v>
      </c>
      <c r="Q12" s="473"/>
    </row>
    <row r="13" spans="1:17" s="463" customFormat="1" ht="15.75" customHeight="1">
      <c r="A13" s="360">
        <v>6</v>
      </c>
      <c r="B13" s="361" t="s">
        <v>91</v>
      </c>
      <c r="C13" s="364">
        <v>4865101</v>
      </c>
      <c r="D13" s="40" t="s">
        <v>12</v>
      </c>
      <c r="E13" s="41" t="s">
        <v>346</v>
      </c>
      <c r="F13" s="370">
        <v>100</v>
      </c>
      <c r="G13" s="340">
        <v>34961</v>
      </c>
      <c r="H13" s="276">
        <v>35018</v>
      </c>
      <c r="I13" s="276">
        <f t="shared" si="0"/>
        <v>-57</v>
      </c>
      <c r="J13" s="276">
        <f t="shared" si="1"/>
        <v>-5700</v>
      </c>
      <c r="K13" s="276">
        <f t="shared" si="2"/>
        <v>-0.0057</v>
      </c>
      <c r="L13" s="340">
        <v>158833</v>
      </c>
      <c r="M13" s="276">
        <v>158906</v>
      </c>
      <c r="N13" s="276">
        <f t="shared" si="3"/>
        <v>-73</v>
      </c>
      <c r="O13" s="276">
        <f t="shared" si="4"/>
        <v>-7300</v>
      </c>
      <c r="P13" s="276">
        <f t="shared" si="5"/>
        <v>-0.0073</v>
      </c>
      <c r="Q13" s="467"/>
    </row>
    <row r="14" spans="1:17" s="463" customFormat="1" ht="15.75" customHeight="1">
      <c r="A14" s="360">
        <v>7</v>
      </c>
      <c r="B14" s="361" t="s">
        <v>92</v>
      </c>
      <c r="C14" s="364">
        <v>5295196</v>
      </c>
      <c r="D14" s="40" t="s">
        <v>12</v>
      </c>
      <c r="E14" s="41" t="s">
        <v>346</v>
      </c>
      <c r="F14" s="851">
        <v>75</v>
      </c>
      <c r="G14" s="340">
        <v>12424</v>
      </c>
      <c r="H14" s="276">
        <v>11907</v>
      </c>
      <c r="I14" s="276">
        <f>G14-H14</f>
        <v>517</v>
      </c>
      <c r="J14" s="276">
        <f t="shared" si="1"/>
        <v>38775</v>
      </c>
      <c r="K14" s="276">
        <f t="shared" si="2"/>
        <v>0.038775</v>
      </c>
      <c r="L14" s="340">
        <v>42592</v>
      </c>
      <c r="M14" s="276">
        <v>39303</v>
      </c>
      <c r="N14" s="276">
        <f>L14-M14</f>
        <v>3289</v>
      </c>
      <c r="O14" s="276">
        <f t="shared" si="4"/>
        <v>246675</v>
      </c>
      <c r="P14" s="276">
        <f t="shared" si="5"/>
        <v>0.246675</v>
      </c>
      <c r="Q14" s="467"/>
    </row>
    <row r="15" spans="1:17" ht="12.75" customHeight="1">
      <c r="A15" s="360"/>
      <c r="B15" s="363" t="s">
        <v>11</v>
      </c>
      <c r="C15" s="364"/>
      <c r="D15" s="40"/>
      <c r="E15" s="40"/>
      <c r="F15" s="370"/>
      <c r="G15" s="338"/>
      <c r="H15" s="339"/>
      <c r="I15" s="388"/>
      <c r="J15" s="388"/>
      <c r="K15" s="388"/>
      <c r="L15" s="389"/>
      <c r="M15" s="388"/>
      <c r="N15" s="388"/>
      <c r="O15" s="388"/>
      <c r="P15" s="388"/>
      <c r="Q15" s="154"/>
    </row>
    <row r="16" spans="1:17" s="463" customFormat="1" ht="15.75" customHeight="1">
      <c r="A16" s="360">
        <v>8</v>
      </c>
      <c r="B16" s="361" t="s">
        <v>369</v>
      </c>
      <c r="C16" s="364">
        <v>4864884</v>
      </c>
      <c r="D16" s="40" t="s">
        <v>12</v>
      </c>
      <c r="E16" s="41" t="s">
        <v>346</v>
      </c>
      <c r="F16" s="370">
        <v>1000</v>
      </c>
      <c r="G16" s="340">
        <v>988136</v>
      </c>
      <c r="H16" s="341">
        <v>988514</v>
      </c>
      <c r="I16" s="276">
        <f aca="true" t="shared" si="6" ref="I16:I26">G16-H16</f>
        <v>-378</v>
      </c>
      <c r="J16" s="276">
        <f aca="true" t="shared" si="7" ref="J16:J26">$F16*I16</f>
        <v>-378000</v>
      </c>
      <c r="K16" s="276">
        <f aca="true" t="shared" si="8" ref="K16:K26">J16/1000000</f>
        <v>-0.378</v>
      </c>
      <c r="L16" s="340">
        <v>2261</v>
      </c>
      <c r="M16" s="341">
        <v>2261</v>
      </c>
      <c r="N16" s="276">
        <f aca="true" t="shared" si="9" ref="N16:N26">L16-M16</f>
        <v>0</v>
      </c>
      <c r="O16" s="276">
        <f aca="true" t="shared" si="10" ref="O16:O26">$F16*N16</f>
        <v>0</v>
      </c>
      <c r="P16" s="276">
        <f aca="true" t="shared" si="11" ref="P16:P26">O16/1000000</f>
        <v>0</v>
      </c>
      <c r="Q16" s="500"/>
    </row>
    <row r="17" spans="1:17" s="463" customFormat="1" ht="15.75" customHeight="1">
      <c r="A17" s="360">
        <v>9</v>
      </c>
      <c r="B17" s="361" t="s">
        <v>93</v>
      </c>
      <c r="C17" s="364">
        <v>4864831</v>
      </c>
      <c r="D17" s="40" t="s">
        <v>12</v>
      </c>
      <c r="E17" s="41" t="s">
        <v>346</v>
      </c>
      <c r="F17" s="370">
        <v>1000</v>
      </c>
      <c r="G17" s="340">
        <v>996613</v>
      </c>
      <c r="H17" s="341">
        <v>996844</v>
      </c>
      <c r="I17" s="276">
        <f t="shared" si="6"/>
        <v>-231</v>
      </c>
      <c r="J17" s="276">
        <f t="shared" si="7"/>
        <v>-231000</v>
      </c>
      <c r="K17" s="276">
        <f t="shared" si="8"/>
        <v>-0.231</v>
      </c>
      <c r="L17" s="340">
        <v>3885</v>
      </c>
      <c r="M17" s="341">
        <v>3885</v>
      </c>
      <c r="N17" s="276">
        <f t="shared" si="9"/>
        <v>0</v>
      </c>
      <c r="O17" s="276">
        <f t="shared" si="10"/>
        <v>0</v>
      </c>
      <c r="P17" s="276">
        <f t="shared" si="11"/>
        <v>0</v>
      </c>
      <c r="Q17" s="467"/>
    </row>
    <row r="18" spans="1:17" s="463" customFormat="1" ht="15.75" customHeight="1">
      <c r="A18" s="360">
        <v>10</v>
      </c>
      <c r="B18" s="361" t="s">
        <v>124</v>
      </c>
      <c r="C18" s="364">
        <v>4864832</v>
      </c>
      <c r="D18" s="40" t="s">
        <v>12</v>
      </c>
      <c r="E18" s="41" t="s">
        <v>346</v>
      </c>
      <c r="F18" s="370">
        <v>1000</v>
      </c>
      <c r="G18" s="340">
        <v>998906</v>
      </c>
      <c r="H18" s="341">
        <v>999120</v>
      </c>
      <c r="I18" s="276">
        <f t="shared" si="6"/>
        <v>-214</v>
      </c>
      <c r="J18" s="276">
        <f t="shared" si="7"/>
        <v>-214000</v>
      </c>
      <c r="K18" s="276">
        <f t="shared" si="8"/>
        <v>-0.214</v>
      </c>
      <c r="L18" s="340">
        <v>1475</v>
      </c>
      <c r="M18" s="341">
        <v>1475</v>
      </c>
      <c r="N18" s="276">
        <f t="shared" si="9"/>
        <v>0</v>
      </c>
      <c r="O18" s="276">
        <f t="shared" si="10"/>
        <v>0</v>
      </c>
      <c r="P18" s="276">
        <f t="shared" si="11"/>
        <v>0</v>
      </c>
      <c r="Q18" s="467"/>
    </row>
    <row r="19" spans="1:17" s="463" customFormat="1" ht="15.75" customHeight="1">
      <c r="A19" s="360">
        <v>11</v>
      </c>
      <c r="B19" s="361" t="s">
        <v>94</v>
      </c>
      <c r="C19" s="364">
        <v>4864833</v>
      </c>
      <c r="D19" s="40" t="s">
        <v>12</v>
      </c>
      <c r="E19" s="41" t="s">
        <v>346</v>
      </c>
      <c r="F19" s="370">
        <v>1000</v>
      </c>
      <c r="G19" s="340">
        <v>994479</v>
      </c>
      <c r="H19" s="341">
        <v>995003</v>
      </c>
      <c r="I19" s="276">
        <f t="shared" si="6"/>
        <v>-524</v>
      </c>
      <c r="J19" s="276">
        <f t="shared" si="7"/>
        <v>-524000</v>
      </c>
      <c r="K19" s="276">
        <f t="shared" si="8"/>
        <v>-0.524</v>
      </c>
      <c r="L19" s="340">
        <v>1455</v>
      </c>
      <c r="M19" s="341">
        <v>1455</v>
      </c>
      <c r="N19" s="276">
        <f t="shared" si="9"/>
        <v>0</v>
      </c>
      <c r="O19" s="276">
        <f t="shared" si="10"/>
        <v>0</v>
      </c>
      <c r="P19" s="276">
        <f t="shared" si="11"/>
        <v>0</v>
      </c>
      <c r="Q19" s="467"/>
    </row>
    <row r="20" spans="1:17" s="463" customFormat="1" ht="15.75" customHeight="1">
      <c r="A20" s="360">
        <v>12</v>
      </c>
      <c r="B20" s="361" t="s">
        <v>95</v>
      </c>
      <c r="C20" s="364">
        <v>4864834</v>
      </c>
      <c r="D20" s="40" t="s">
        <v>12</v>
      </c>
      <c r="E20" s="41" t="s">
        <v>346</v>
      </c>
      <c r="F20" s="370">
        <v>1000</v>
      </c>
      <c r="G20" s="340">
        <v>993447</v>
      </c>
      <c r="H20" s="341">
        <v>993453</v>
      </c>
      <c r="I20" s="276">
        <f t="shared" si="6"/>
        <v>-6</v>
      </c>
      <c r="J20" s="276">
        <f t="shared" si="7"/>
        <v>-6000</v>
      </c>
      <c r="K20" s="276">
        <f t="shared" si="8"/>
        <v>-0.006</v>
      </c>
      <c r="L20" s="340">
        <v>5640</v>
      </c>
      <c r="M20" s="341">
        <v>5609</v>
      </c>
      <c r="N20" s="276">
        <f t="shared" si="9"/>
        <v>31</v>
      </c>
      <c r="O20" s="276">
        <f t="shared" si="10"/>
        <v>31000</v>
      </c>
      <c r="P20" s="276">
        <f t="shared" si="11"/>
        <v>0.031</v>
      </c>
      <c r="Q20" s="467"/>
    </row>
    <row r="21" spans="1:17" s="463" customFormat="1" ht="15.75" customHeight="1">
      <c r="A21" s="360">
        <v>13</v>
      </c>
      <c r="B21" s="326" t="s">
        <v>96</v>
      </c>
      <c r="C21" s="364">
        <v>4864889</v>
      </c>
      <c r="D21" s="44" t="s">
        <v>12</v>
      </c>
      <c r="E21" s="41" t="s">
        <v>346</v>
      </c>
      <c r="F21" s="370">
        <v>1000</v>
      </c>
      <c r="G21" s="340">
        <v>997306</v>
      </c>
      <c r="H21" s="341">
        <v>997308</v>
      </c>
      <c r="I21" s="276">
        <f t="shared" si="6"/>
        <v>-2</v>
      </c>
      <c r="J21" s="276">
        <f t="shared" si="7"/>
        <v>-2000</v>
      </c>
      <c r="K21" s="276">
        <f t="shared" si="8"/>
        <v>-0.002</v>
      </c>
      <c r="L21" s="340">
        <v>998747</v>
      </c>
      <c r="M21" s="341">
        <v>998739</v>
      </c>
      <c r="N21" s="276">
        <f t="shared" si="9"/>
        <v>8</v>
      </c>
      <c r="O21" s="276">
        <f t="shared" si="10"/>
        <v>8000</v>
      </c>
      <c r="P21" s="276">
        <f t="shared" si="11"/>
        <v>0.008</v>
      </c>
      <c r="Q21" s="467"/>
    </row>
    <row r="22" spans="1:17" s="463" customFormat="1" ht="15.75" customHeight="1">
      <c r="A22" s="360">
        <v>14</v>
      </c>
      <c r="B22" s="361" t="s">
        <v>97</v>
      </c>
      <c r="C22" s="364">
        <v>4864885</v>
      </c>
      <c r="D22" s="40" t="s">
        <v>12</v>
      </c>
      <c r="E22" s="41" t="s">
        <v>346</v>
      </c>
      <c r="F22" s="370">
        <v>1000</v>
      </c>
      <c r="G22" s="340">
        <v>998962</v>
      </c>
      <c r="H22" s="341">
        <v>999111</v>
      </c>
      <c r="I22" s="276">
        <f t="shared" si="6"/>
        <v>-149</v>
      </c>
      <c r="J22" s="276">
        <f t="shared" si="7"/>
        <v>-149000</v>
      </c>
      <c r="K22" s="276">
        <f t="shared" si="8"/>
        <v>-0.149</v>
      </c>
      <c r="L22" s="340">
        <v>999864</v>
      </c>
      <c r="M22" s="341">
        <v>999864</v>
      </c>
      <c r="N22" s="276">
        <f t="shared" si="9"/>
        <v>0</v>
      </c>
      <c r="O22" s="276">
        <f t="shared" si="10"/>
        <v>0</v>
      </c>
      <c r="P22" s="276">
        <f t="shared" si="11"/>
        <v>0</v>
      </c>
      <c r="Q22" s="467"/>
    </row>
    <row r="23" spans="1:17" s="463" customFormat="1" ht="15.75" customHeight="1">
      <c r="A23" s="360">
        <v>15</v>
      </c>
      <c r="B23" s="361" t="s">
        <v>98</v>
      </c>
      <c r="C23" s="364">
        <v>4864895</v>
      </c>
      <c r="D23" s="40" t="s">
        <v>12</v>
      </c>
      <c r="E23" s="41" t="s">
        <v>346</v>
      </c>
      <c r="F23" s="370">
        <v>800</v>
      </c>
      <c r="G23" s="340">
        <v>999104</v>
      </c>
      <c r="H23" s="341">
        <v>999111</v>
      </c>
      <c r="I23" s="276">
        <f>G23-H23</f>
        <v>-7</v>
      </c>
      <c r="J23" s="276">
        <f t="shared" si="7"/>
        <v>-5600</v>
      </c>
      <c r="K23" s="276">
        <f t="shared" si="8"/>
        <v>-0.0056</v>
      </c>
      <c r="L23" s="340">
        <v>2398</v>
      </c>
      <c r="M23" s="341">
        <v>2342</v>
      </c>
      <c r="N23" s="276">
        <f>L23-M23</f>
        <v>56</v>
      </c>
      <c r="O23" s="276">
        <f t="shared" si="10"/>
        <v>44800</v>
      </c>
      <c r="P23" s="276">
        <f t="shared" si="11"/>
        <v>0.0448</v>
      </c>
      <c r="Q23" s="467"/>
    </row>
    <row r="24" spans="1:17" s="463" customFormat="1" ht="15.75" customHeight="1">
      <c r="A24" s="360">
        <v>16</v>
      </c>
      <c r="B24" s="361" t="s">
        <v>99</v>
      </c>
      <c r="C24" s="364">
        <v>4864838</v>
      </c>
      <c r="D24" s="40" t="s">
        <v>12</v>
      </c>
      <c r="E24" s="41" t="s">
        <v>346</v>
      </c>
      <c r="F24" s="370">
        <v>1000</v>
      </c>
      <c r="G24" s="340">
        <v>999362</v>
      </c>
      <c r="H24" s="341">
        <v>999623</v>
      </c>
      <c r="I24" s="276">
        <f t="shared" si="6"/>
        <v>-261</v>
      </c>
      <c r="J24" s="276">
        <f t="shared" si="7"/>
        <v>-261000</v>
      </c>
      <c r="K24" s="276">
        <f t="shared" si="8"/>
        <v>-0.261</v>
      </c>
      <c r="L24" s="340">
        <v>32997</v>
      </c>
      <c r="M24" s="341">
        <v>32997</v>
      </c>
      <c r="N24" s="276">
        <f t="shared" si="9"/>
        <v>0</v>
      </c>
      <c r="O24" s="276">
        <f t="shared" si="10"/>
        <v>0</v>
      </c>
      <c r="P24" s="276">
        <f t="shared" si="11"/>
        <v>0</v>
      </c>
      <c r="Q24" s="467"/>
    </row>
    <row r="25" spans="1:17" s="463" customFormat="1" ht="15.75" customHeight="1">
      <c r="A25" s="360">
        <v>17</v>
      </c>
      <c r="B25" s="361" t="s">
        <v>122</v>
      </c>
      <c r="C25" s="364">
        <v>4864839</v>
      </c>
      <c r="D25" s="40" t="s">
        <v>12</v>
      </c>
      <c r="E25" s="41" t="s">
        <v>346</v>
      </c>
      <c r="F25" s="370">
        <v>1000</v>
      </c>
      <c r="G25" s="340">
        <v>1719</v>
      </c>
      <c r="H25" s="341">
        <v>1738</v>
      </c>
      <c r="I25" s="276">
        <f t="shared" si="6"/>
        <v>-19</v>
      </c>
      <c r="J25" s="276">
        <f t="shared" si="7"/>
        <v>-19000</v>
      </c>
      <c r="K25" s="276">
        <f t="shared" si="8"/>
        <v>-0.019</v>
      </c>
      <c r="L25" s="340">
        <v>9728</v>
      </c>
      <c r="M25" s="341">
        <v>9728</v>
      </c>
      <c r="N25" s="276">
        <f t="shared" si="9"/>
        <v>0</v>
      </c>
      <c r="O25" s="276">
        <f t="shared" si="10"/>
        <v>0</v>
      </c>
      <c r="P25" s="276">
        <f t="shared" si="11"/>
        <v>0</v>
      </c>
      <c r="Q25" s="467"/>
    </row>
    <row r="26" spans="1:17" s="463" customFormat="1" ht="15.75" customHeight="1">
      <c r="A26" s="360">
        <v>18</v>
      </c>
      <c r="B26" s="361" t="s">
        <v>123</v>
      </c>
      <c r="C26" s="364">
        <v>4864883</v>
      </c>
      <c r="D26" s="40" t="s">
        <v>12</v>
      </c>
      <c r="E26" s="41" t="s">
        <v>346</v>
      </c>
      <c r="F26" s="370">
        <v>1000</v>
      </c>
      <c r="G26" s="340">
        <v>2524</v>
      </c>
      <c r="H26" s="341">
        <v>2576</v>
      </c>
      <c r="I26" s="276">
        <f t="shared" si="6"/>
        <v>-52</v>
      </c>
      <c r="J26" s="276">
        <f t="shared" si="7"/>
        <v>-52000</v>
      </c>
      <c r="K26" s="276">
        <f t="shared" si="8"/>
        <v>-0.052</v>
      </c>
      <c r="L26" s="340">
        <v>17083</v>
      </c>
      <c r="M26" s="341">
        <v>17083</v>
      </c>
      <c r="N26" s="276">
        <f t="shared" si="9"/>
        <v>0</v>
      </c>
      <c r="O26" s="276">
        <f t="shared" si="10"/>
        <v>0</v>
      </c>
      <c r="P26" s="276">
        <f t="shared" si="11"/>
        <v>0</v>
      </c>
      <c r="Q26" s="467"/>
    </row>
    <row r="27" spans="1:17" s="463" customFormat="1" ht="15.75" customHeight="1">
      <c r="A27" s="360"/>
      <c r="B27" s="363" t="s">
        <v>100</v>
      </c>
      <c r="C27" s="364"/>
      <c r="D27" s="40"/>
      <c r="E27" s="40"/>
      <c r="F27" s="370"/>
      <c r="G27" s="340"/>
      <c r="H27" s="341"/>
      <c r="I27" s="507"/>
      <c r="J27" s="507"/>
      <c r="K27" s="130"/>
      <c r="L27" s="505"/>
      <c r="M27" s="507"/>
      <c r="N27" s="507"/>
      <c r="O27" s="507"/>
      <c r="P27" s="130"/>
      <c r="Q27" s="467"/>
    </row>
    <row r="28" spans="1:17" s="463" customFormat="1" ht="15.75" customHeight="1">
      <c r="A28" s="360">
        <v>19</v>
      </c>
      <c r="B28" s="361" t="s">
        <v>101</v>
      </c>
      <c r="C28" s="364">
        <v>4864954</v>
      </c>
      <c r="D28" s="40" t="s">
        <v>12</v>
      </c>
      <c r="E28" s="41" t="s">
        <v>346</v>
      </c>
      <c r="F28" s="370">
        <v>1250</v>
      </c>
      <c r="G28" s="340">
        <v>991295</v>
      </c>
      <c r="H28" s="341">
        <v>992859</v>
      </c>
      <c r="I28" s="276">
        <f>G28-H28</f>
        <v>-1564</v>
      </c>
      <c r="J28" s="276">
        <f>$F28*I28</f>
        <v>-1955000</v>
      </c>
      <c r="K28" s="276">
        <f>J28/1000000</f>
        <v>-1.955</v>
      </c>
      <c r="L28" s="340">
        <v>951761</v>
      </c>
      <c r="M28" s="341">
        <v>951761</v>
      </c>
      <c r="N28" s="276">
        <f>L28-M28</f>
        <v>0</v>
      </c>
      <c r="O28" s="276">
        <f>$F28*N28</f>
        <v>0</v>
      </c>
      <c r="P28" s="276">
        <f>O28/1000000</f>
        <v>0</v>
      </c>
      <c r="Q28" s="467"/>
    </row>
    <row r="29" spans="1:17" s="762" customFormat="1" ht="15.75" customHeight="1">
      <c r="A29" s="822">
        <v>20</v>
      </c>
      <c r="B29" s="827" t="s">
        <v>102</v>
      </c>
      <c r="C29" s="823">
        <v>4865030</v>
      </c>
      <c r="D29" s="828" t="s">
        <v>12</v>
      </c>
      <c r="E29" s="825" t="s">
        <v>346</v>
      </c>
      <c r="F29" s="826">
        <v>1100</v>
      </c>
      <c r="G29" s="758">
        <v>0</v>
      </c>
      <c r="H29" s="759">
        <v>0</v>
      </c>
      <c r="I29" s="775">
        <f>G29-H29</f>
        <v>0</v>
      </c>
      <c r="J29" s="775">
        <f>$F29*I29</f>
        <v>0</v>
      </c>
      <c r="K29" s="775">
        <f>J29/1000000</f>
        <v>0</v>
      </c>
      <c r="L29" s="758">
        <v>976423</v>
      </c>
      <c r="M29" s="759">
        <v>977891</v>
      </c>
      <c r="N29" s="775">
        <f>L29-M29</f>
        <v>-1468</v>
      </c>
      <c r="O29" s="775">
        <f>$F29*N29</f>
        <v>-1614800</v>
      </c>
      <c r="P29" s="775">
        <f>O29/1000000</f>
        <v>-1.6148</v>
      </c>
      <c r="Q29" s="761"/>
    </row>
    <row r="30" spans="1:17" s="463" customFormat="1" ht="15.75" customHeight="1">
      <c r="A30" s="360">
        <v>21</v>
      </c>
      <c r="B30" s="361" t="s">
        <v>367</v>
      </c>
      <c r="C30" s="364">
        <v>4864943</v>
      </c>
      <c r="D30" s="40" t="s">
        <v>12</v>
      </c>
      <c r="E30" s="41" t="s">
        <v>346</v>
      </c>
      <c r="F30" s="370">
        <v>1000</v>
      </c>
      <c r="G30" s="340">
        <v>970237</v>
      </c>
      <c r="H30" s="341">
        <v>971455</v>
      </c>
      <c r="I30" s="276">
        <f>G30-H30</f>
        <v>-1218</v>
      </c>
      <c r="J30" s="276">
        <f>$F30*I30</f>
        <v>-1218000</v>
      </c>
      <c r="K30" s="276">
        <f>J30/1000000</f>
        <v>-1.218</v>
      </c>
      <c r="L30" s="340">
        <v>7610</v>
      </c>
      <c r="M30" s="341">
        <v>7610</v>
      </c>
      <c r="N30" s="276">
        <f>L30-M30</f>
        <v>0</v>
      </c>
      <c r="O30" s="276">
        <f>$F30*N30</f>
        <v>0</v>
      </c>
      <c r="P30" s="276">
        <f>O30/1000000</f>
        <v>0</v>
      </c>
      <c r="Q30" s="467"/>
    </row>
    <row r="31" spans="1:17" s="463" customFormat="1" ht="15.75" customHeight="1">
      <c r="A31" s="360"/>
      <c r="B31" s="363" t="s">
        <v>32</v>
      </c>
      <c r="C31" s="364"/>
      <c r="D31" s="40"/>
      <c r="E31" s="40"/>
      <c r="F31" s="370"/>
      <c r="G31" s="340"/>
      <c r="H31" s="341"/>
      <c r="I31" s="276"/>
      <c r="J31" s="276"/>
      <c r="K31" s="130">
        <f>SUM(K28:K30)</f>
        <v>-3.173</v>
      </c>
      <c r="L31" s="275"/>
      <c r="M31" s="276"/>
      <c r="N31" s="276"/>
      <c r="O31" s="276"/>
      <c r="P31" s="130">
        <f>SUM(P28:P30)</f>
        <v>-1.6148</v>
      </c>
      <c r="Q31" s="467"/>
    </row>
    <row r="32" spans="1:17" s="762" customFormat="1" ht="15.75" customHeight="1">
      <c r="A32" s="822">
        <v>22</v>
      </c>
      <c r="B32" s="827" t="s">
        <v>103</v>
      </c>
      <c r="C32" s="823">
        <v>4864913</v>
      </c>
      <c r="D32" s="828" t="s">
        <v>12</v>
      </c>
      <c r="E32" s="825" t="s">
        <v>346</v>
      </c>
      <c r="F32" s="762">
        <v>-1000</v>
      </c>
      <c r="G32" s="758">
        <v>998923</v>
      </c>
      <c r="H32" s="759">
        <v>999988</v>
      </c>
      <c r="I32" s="775">
        <f>G32-H32</f>
        <v>-1065</v>
      </c>
      <c r="J32" s="775">
        <f>$F32*I32</f>
        <v>1065000</v>
      </c>
      <c r="K32" s="775">
        <f>J32/1000000</f>
        <v>1.065</v>
      </c>
      <c r="L32" s="758">
        <v>999978</v>
      </c>
      <c r="M32" s="759">
        <v>999978</v>
      </c>
      <c r="N32" s="775">
        <f>L32-M32</f>
        <v>0</v>
      </c>
      <c r="O32" s="775">
        <f>$F32*N32</f>
        <v>0</v>
      </c>
      <c r="P32" s="775">
        <f>O32/1000000</f>
        <v>0</v>
      </c>
      <c r="Q32" s="789"/>
    </row>
    <row r="33" spans="1:17" s="762" customFormat="1" ht="15.75" customHeight="1">
      <c r="A33" s="822">
        <v>23</v>
      </c>
      <c r="B33" s="827" t="s">
        <v>104</v>
      </c>
      <c r="C33" s="823">
        <v>5295140</v>
      </c>
      <c r="D33" s="828" t="s">
        <v>12</v>
      </c>
      <c r="E33" s="825" t="s">
        <v>346</v>
      </c>
      <c r="F33" s="823">
        <v>-1000</v>
      </c>
      <c r="G33" s="758">
        <v>998567</v>
      </c>
      <c r="H33" s="759">
        <v>999762</v>
      </c>
      <c r="I33" s="775">
        <f>G33-H33</f>
        <v>-1195</v>
      </c>
      <c r="J33" s="775">
        <f>$F33*I33</f>
        <v>1195000</v>
      </c>
      <c r="K33" s="775">
        <f>J33/1000000</f>
        <v>1.195</v>
      </c>
      <c r="L33" s="758">
        <v>999973</v>
      </c>
      <c r="M33" s="759">
        <v>999973</v>
      </c>
      <c r="N33" s="775">
        <f>L33-M33</f>
        <v>0</v>
      </c>
      <c r="O33" s="775">
        <f>$F33*N33</f>
        <v>0</v>
      </c>
      <c r="P33" s="775">
        <f>O33/1000000</f>
        <v>0</v>
      </c>
      <c r="Q33" s="761"/>
    </row>
    <row r="34" spans="1:17" ht="15.75" customHeight="1">
      <c r="A34" s="360">
        <v>24</v>
      </c>
      <c r="B34" s="402" t="s">
        <v>145</v>
      </c>
      <c r="C34" s="371">
        <v>4902528</v>
      </c>
      <c r="D34" s="12" t="s">
        <v>12</v>
      </c>
      <c r="E34" s="41" t="s">
        <v>346</v>
      </c>
      <c r="F34" s="371">
        <v>300</v>
      </c>
      <c r="G34" s="338">
        <v>15</v>
      </c>
      <c r="H34" s="339">
        <v>15</v>
      </c>
      <c r="I34" s="388">
        <f>G34-H34</f>
        <v>0</v>
      </c>
      <c r="J34" s="388">
        <f>$F34*I34</f>
        <v>0</v>
      </c>
      <c r="K34" s="388">
        <f>J34/1000000</f>
        <v>0</v>
      </c>
      <c r="L34" s="338">
        <v>463</v>
      </c>
      <c r="M34" s="339">
        <v>456</v>
      </c>
      <c r="N34" s="388">
        <f>L34-M34</f>
        <v>7</v>
      </c>
      <c r="O34" s="388">
        <f>$F34*N34</f>
        <v>2100</v>
      </c>
      <c r="P34" s="388">
        <f>O34/1000000</f>
        <v>0.0021</v>
      </c>
      <c r="Q34" s="408"/>
    </row>
    <row r="35" spans="1:17" ht="15.75" customHeight="1">
      <c r="A35" s="360"/>
      <c r="B35" s="363" t="s">
        <v>27</v>
      </c>
      <c r="C35" s="364"/>
      <c r="D35" s="40"/>
      <c r="E35" s="40"/>
      <c r="F35" s="370"/>
      <c r="G35" s="338"/>
      <c r="H35" s="339"/>
      <c r="I35" s="388"/>
      <c r="J35" s="388"/>
      <c r="K35" s="388"/>
      <c r="L35" s="389"/>
      <c r="M35" s="388"/>
      <c r="N35" s="388"/>
      <c r="O35" s="388"/>
      <c r="P35" s="388"/>
      <c r="Q35" s="154"/>
    </row>
    <row r="36" spans="1:17" s="463" customFormat="1" ht="15">
      <c r="A36" s="360">
        <v>25</v>
      </c>
      <c r="B36" s="326" t="s">
        <v>46</v>
      </c>
      <c r="C36" s="364">
        <v>4864854</v>
      </c>
      <c r="D36" s="44" t="s">
        <v>12</v>
      </c>
      <c r="E36" s="41" t="s">
        <v>346</v>
      </c>
      <c r="F36" s="370">
        <v>1000</v>
      </c>
      <c r="G36" s="340">
        <v>999981</v>
      </c>
      <c r="H36" s="341">
        <v>1000007</v>
      </c>
      <c r="I36" s="276">
        <f>G36-H36</f>
        <v>-26</v>
      </c>
      <c r="J36" s="276">
        <f>$F36*I36</f>
        <v>-26000</v>
      </c>
      <c r="K36" s="276">
        <f>J36/1000000</f>
        <v>-0.026</v>
      </c>
      <c r="L36" s="340">
        <v>6820</v>
      </c>
      <c r="M36" s="341">
        <v>6767</v>
      </c>
      <c r="N36" s="276">
        <f>L36-M36</f>
        <v>53</v>
      </c>
      <c r="O36" s="276">
        <f>$F36*N36</f>
        <v>53000</v>
      </c>
      <c r="P36" s="276">
        <f>O36/1000000</f>
        <v>0.053</v>
      </c>
      <c r="Q36" s="501"/>
    </row>
    <row r="37" spans="1:17" s="463" customFormat="1" ht="15.75" customHeight="1">
      <c r="A37" s="360"/>
      <c r="B37" s="363" t="s">
        <v>105</v>
      </c>
      <c r="C37" s="364"/>
      <c r="D37" s="40"/>
      <c r="E37" s="40"/>
      <c r="F37" s="370"/>
      <c r="G37" s="340"/>
      <c r="H37" s="341"/>
      <c r="I37" s="276"/>
      <c r="J37" s="276"/>
      <c r="K37" s="276"/>
      <c r="L37" s="275"/>
      <c r="M37" s="276"/>
      <c r="N37" s="276"/>
      <c r="O37" s="276"/>
      <c r="P37" s="276"/>
      <c r="Q37" s="467"/>
    </row>
    <row r="38" spans="1:17" s="463" customFormat="1" ht="15.75" customHeight="1">
      <c r="A38" s="360">
        <v>26</v>
      </c>
      <c r="B38" s="361" t="s">
        <v>106</v>
      </c>
      <c r="C38" s="364">
        <v>5295179</v>
      </c>
      <c r="D38" s="40" t="s">
        <v>12</v>
      </c>
      <c r="E38" s="41" t="s">
        <v>346</v>
      </c>
      <c r="F38" s="370">
        <v>-500</v>
      </c>
      <c r="G38" s="340">
        <v>46764</v>
      </c>
      <c r="H38" s="276">
        <v>30214</v>
      </c>
      <c r="I38" s="276">
        <f>G38-H38</f>
        <v>16550</v>
      </c>
      <c r="J38" s="276">
        <f>$F38*I38</f>
        <v>-8275000</v>
      </c>
      <c r="K38" s="276">
        <f>J38/1000000</f>
        <v>-8.275</v>
      </c>
      <c r="L38" s="340">
        <v>654</v>
      </c>
      <c r="M38" s="276">
        <v>654</v>
      </c>
      <c r="N38" s="276">
        <f>L38-M38</f>
        <v>0</v>
      </c>
      <c r="O38" s="276">
        <f>$F38*N38</f>
        <v>0</v>
      </c>
      <c r="P38" s="276">
        <f>O38/1000000</f>
        <v>0</v>
      </c>
      <c r="Q38" s="467"/>
    </row>
    <row r="39" spans="1:17" s="463" customFormat="1" ht="15.75" customHeight="1">
      <c r="A39" s="360">
        <v>27</v>
      </c>
      <c r="B39" s="361" t="s">
        <v>107</v>
      </c>
      <c r="C39" s="364">
        <v>4865029</v>
      </c>
      <c r="D39" s="40" t="s">
        <v>12</v>
      </c>
      <c r="E39" s="41" t="s">
        <v>346</v>
      </c>
      <c r="F39" s="370">
        <v>-1000</v>
      </c>
      <c r="G39" s="340">
        <v>12768</v>
      </c>
      <c r="H39" s="276">
        <v>11880</v>
      </c>
      <c r="I39" s="276">
        <f>G39-H39</f>
        <v>888</v>
      </c>
      <c r="J39" s="276">
        <f>$F39*I39</f>
        <v>-888000</v>
      </c>
      <c r="K39" s="276">
        <f>J39/1000000</f>
        <v>-0.888</v>
      </c>
      <c r="L39" s="340">
        <v>999923</v>
      </c>
      <c r="M39" s="276">
        <v>999923</v>
      </c>
      <c r="N39" s="276">
        <f>L39-M39</f>
        <v>0</v>
      </c>
      <c r="O39" s="276">
        <f>$F39*N39</f>
        <v>0</v>
      </c>
      <c r="P39" s="276">
        <f>O39/1000000</f>
        <v>0</v>
      </c>
      <c r="Q39" s="479"/>
    </row>
    <row r="40" spans="1:17" s="463" customFormat="1" ht="15.75" customHeight="1">
      <c r="A40" s="360">
        <v>28</v>
      </c>
      <c r="B40" s="361" t="s">
        <v>108</v>
      </c>
      <c r="C40" s="364">
        <v>5128420</v>
      </c>
      <c r="D40" s="40" t="s">
        <v>12</v>
      </c>
      <c r="E40" s="41" t="s">
        <v>346</v>
      </c>
      <c r="F40" s="370">
        <v>-1000</v>
      </c>
      <c r="G40" s="340">
        <v>990673</v>
      </c>
      <c r="H40" s="276">
        <v>991849</v>
      </c>
      <c r="I40" s="276">
        <f>G40-H40</f>
        <v>-1176</v>
      </c>
      <c r="J40" s="276">
        <f>$F40*I40</f>
        <v>1176000</v>
      </c>
      <c r="K40" s="276">
        <f>J40/1000000</f>
        <v>1.176</v>
      </c>
      <c r="L40" s="340">
        <v>991899</v>
      </c>
      <c r="M40" s="276">
        <v>991899</v>
      </c>
      <c r="N40" s="276">
        <f>L40-M40</f>
        <v>0</v>
      </c>
      <c r="O40" s="276">
        <f>$F40*N40</f>
        <v>0</v>
      </c>
      <c r="P40" s="276">
        <f>O40/1000000</f>
        <v>0</v>
      </c>
      <c r="Q40" s="500"/>
    </row>
    <row r="41" spans="1:17" s="762" customFormat="1" ht="15.75" customHeight="1">
      <c r="A41" s="822">
        <v>29</v>
      </c>
      <c r="B41" s="757" t="s">
        <v>109</v>
      </c>
      <c r="C41" s="823">
        <v>4864906</v>
      </c>
      <c r="D41" s="828" t="s">
        <v>12</v>
      </c>
      <c r="E41" s="825" t="s">
        <v>346</v>
      </c>
      <c r="F41" s="826">
        <v>-1000</v>
      </c>
      <c r="G41" s="758">
        <v>994525</v>
      </c>
      <c r="H41" s="276">
        <v>996480</v>
      </c>
      <c r="I41" s="775">
        <f>G41-H41</f>
        <v>-1955</v>
      </c>
      <c r="J41" s="775">
        <f>$F41*I41</f>
        <v>1955000</v>
      </c>
      <c r="K41" s="775">
        <f>J41/1000000</f>
        <v>1.955</v>
      </c>
      <c r="L41" s="758">
        <v>998824</v>
      </c>
      <c r="M41" s="276">
        <v>998824</v>
      </c>
      <c r="N41" s="775">
        <f>L41-M41</f>
        <v>0</v>
      </c>
      <c r="O41" s="775">
        <f>$F41*N41</f>
        <v>0</v>
      </c>
      <c r="P41" s="775">
        <f>O41/1000000</f>
        <v>0</v>
      </c>
      <c r="Q41" s="841"/>
    </row>
    <row r="42" spans="1:17" s="463" customFormat="1" ht="12.75" customHeight="1">
      <c r="A42" s="360"/>
      <c r="B42" s="363" t="s">
        <v>410</v>
      </c>
      <c r="C42" s="364"/>
      <c r="D42" s="471"/>
      <c r="E42" s="472"/>
      <c r="F42" s="370"/>
      <c r="G42" s="275"/>
      <c r="H42" s="276"/>
      <c r="I42" s="276"/>
      <c r="J42" s="276"/>
      <c r="K42" s="276"/>
      <c r="L42" s="275"/>
      <c r="M42" s="276"/>
      <c r="N42" s="276"/>
      <c r="O42" s="276"/>
      <c r="P42" s="276"/>
      <c r="Q42" s="494"/>
    </row>
    <row r="43" spans="1:17" s="463" customFormat="1" ht="15.75" customHeight="1">
      <c r="A43" s="360">
        <v>30</v>
      </c>
      <c r="B43" s="361" t="s">
        <v>106</v>
      </c>
      <c r="C43" s="364">
        <v>5295177</v>
      </c>
      <c r="D43" s="471" t="s">
        <v>12</v>
      </c>
      <c r="E43" s="472" t="s">
        <v>346</v>
      </c>
      <c r="F43" s="370">
        <v>-1000</v>
      </c>
      <c r="G43" s="340">
        <v>997384</v>
      </c>
      <c r="H43" s="276">
        <v>997820</v>
      </c>
      <c r="I43" s="276">
        <f>G43-H43</f>
        <v>-436</v>
      </c>
      <c r="J43" s="276">
        <f>$F43*I43</f>
        <v>436000</v>
      </c>
      <c r="K43" s="276">
        <f>J43/1000000</f>
        <v>0.436</v>
      </c>
      <c r="L43" s="340">
        <v>999939</v>
      </c>
      <c r="M43" s="276">
        <v>999939</v>
      </c>
      <c r="N43" s="276">
        <f>L43-M43</f>
        <v>0</v>
      </c>
      <c r="O43" s="276">
        <f>$F43*N43</f>
        <v>0</v>
      </c>
      <c r="P43" s="276">
        <f>O43/1000000</f>
        <v>0</v>
      </c>
      <c r="Q43" s="743"/>
    </row>
    <row r="44" spans="1:17" s="463" customFormat="1" ht="15.75" customHeight="1">
      <c r="A44" s="360">
        <v>31</v>
      </c>
      <c r="B44" s="361" t="s">
        <v>413</v>
      </c>
      <c r="C44" s="364">
        <v>5128456</v>
      </c>
      <c r="D44" s="471" t="s">
        <v>12</v>
      </c>
      <c r="E44" s="472" t="s">
        <v>346</v>
      </c>
      <c r="F44" s="370">
        <v>-1000</v>
      </c>
      <c r="G44" s="340">
        <v>998639</v>
      </c>
      <c r="H44" s="276">
        <v>998851</v>
      </c>
      <c r="I44" s="276">
        <f>G44-H44</f>
        <v>-212</v>
      </c>
      <c r="J44" s="276">
        <f>$F44*I44</f>
        <v>212000</v>
      </c>
      <c r="K44" s="276">
        <f>J44/1000000</f>
        <v>0.212</v>
      </c>
      <c r="L44" s="340">
        <v>186</v>
      </c>
      <c r="M44" s="276">
        <v>186</v>
      </c>
      <c r="N44" s="276">
        <f>L44-M44</f>
        <v>0</v>
      </c>
      <c r="O44" s="276">
        <f>$F44*N44</f>
        <v>0</v>
      </c>
      <c r="P44" s="276">
        <f>O44/1000000</f>
        <v>0</v>
      </c>
      <c r="Q44" s="473"/>
    </row>
    <row r="45" spans="1:17" s="463" customFormat="1" ht="15.75" customHeight="1">
      <c r="A45" s="360">
        <v>32</v>
      </c>
      <c r="B45" s="361" t="s">
        <v>411</v>
      </c>
      <c r="C45" s="364">
        <v>5128452</v>
      </c>
      <c r="D45" s="471" t="s">
        <v>12</v>
      </c>
      <c r="E45" s="472" t="s">
        <v>346</v>
      </c>
      <c r="F45" s="370">
        <v>-1000</v>
      </c>
      <c r="G45" s="340">
        <v>992717</v>
      </c>
      <c r="H45" s="276">
        <v>993720</v>
      </c>
      <c r="I45" s="276">
        <f>G45-H45</f>
        <v>-1003</v>
      </c>
      <c r="J45" s="276">
        <f>$F45*I45</f>
        <v>1003000</v>
      </c>
      <c r="K45" s="276">
        <f>J45/1000000</f>
        <v>1.003</v>
      </c>
      <c r="L45" s="340">
        <v>999659</v>
      </c>
      <c r="M45" s="276">
        <v>999659</v>
      </c>
      <c r="N45" s="276">
        <f>L45-M45</f>
        <v>0</v>
      </c>
      <c r="O45" s="276">
        <f>$F45*N45</f>
        <v>0</v>
      </c>
      <c r="P45" s="276">
        <f>O45/1000000</f>
        <v>0</v>
      </c>
      <c r="Q45" s="494"/>
    </row>
    <row r="46" spans="1:17" s="463" customFormat="1" ht="15.75" customHeight="1">
      <c r="A46" s="360"/>
      <c r="B46" s="363" t="s">
        <v>42</v>
      </c>
      <c r="C46" s="364"/>
      <c r="D46" s="40"/>
      <c r="E46" s="40"/>
      <c r="F46" s="370"/>
      <c r="G46" s="340"/>
      <c r="H46" s="276"/>
      <c r="I46" s="276"/>
      <c r="J46" s="276"/>
      <c r="K46" s="276"/>
      <c r="L46" s="275"/>
      <c r="M46" s="276"/>
      <c r="N46" s="276"/>
      <c r="O46" s="276"/>
      <c r="P46" s="276"/>
      <c r="Q46" s="467"/>
    </row>
    <row r="47" spans="1:17" s="463" customFormat="1" ht="15.75" customHeight="1">
      <c r="A47" s="360"/>
      <c r="B47" s="362" t="s">
        <v>18</v>
      </c>
      <c r="C47" s="364"/>
      <c r="D47" s="44"/>
      <c r="E47" s="44"/>
      <c r="F47" s="370"/>
      <c r="G47" s="340"/>
      <c r="H47" s="276"/>
      <c r="I47" s="276"/>
      <c r="J47" s="276"/>
      <c r="K47" s="276"/>
      <c r="L47" s="275"/>
      <c r="M47" s="276"/>
      <c r="N47" s="276"/>
      <c r="O47" s="276"/>
      <c r="P47" s="276"/>
      <c r="Q47" s="467"/>
    </row>
    <row r="48" spans="1:17" s="762" customFormat="1" ht="15.75" customHeight="1">
      <c r="A48" s="822">
        <v>33</v>
      </c>
      <c r="B48" s="827" t="s">
        <v>19</v>
      </c>
      <c r="C48" s="823">
        <v>4864875</v>
      </c>
      <c r="D48" s="828" t="s">
        <v>12</v>
      </c>
      <c r="E48" s="825" t="s">
        <v>346</v>
      </c>
      <c r="F48" s="826">
        <v>1000</v>
      </c>
      <c r="G48" s="758">
        <v>1000428</v>
      </c>
      <c r="H48" s="276">
        <v>1000285</v>
      </c>
      <c r="I48" s="775">
        <f>G48-H48</f>
        <v>143</v>
      </c>
      <c r="J48" s="775">
        <f>$F48*I48</f>
        <v>143000</v>
      </c>
      <c r="K48" s="775">
        <f>J48/1000000</f>
        <v>0.143</v>
      </c>
      <c r="L48" s="758">
        <v>390</v>
      </c>
      <c r="M48" s="276">
        <v>390</v>
      </c>
      <c r="N48" s="775">
        <f>L48-M48</f>
        <v>0</v>
      </c>
      <c r="O48" s="775">
        <f>$F48*N48</f>
        <v>0</v>
      </c>
      <c r="P48" s="775">
        <f>O48/1000000</f>
        <v>0</v>
      </c>
      <c r="Q48" s="777"/>
    </row>
    <row r="49" spans="1:17" s="762" customFormat="1" ht="15.75" customHeight="1">
      <c r="A49" s="822">
        <v>34</v>
      </c>
      <c r="B49" s="827" t="s">
        <v>20</v>
      </c>
      <c r="C49" s="823">
        <v>4864914</v>
      </c>
      <c r="D49" s="828" t="s">
        <v>12</v>
      </c>
      <c r="E49" s="825" t="s">
        <v>346</v>
      </c>
      <c r="F49" s="826">
        <v>400</v>
      </c>
      <c r="G49" s="758">
        <v>1871</v>
      </c>
      <c r="H49" s="276">
        <v>1097</v>
      </c>
      <c r="I49" s="775">
        <f>G49-H49</f>
        <v>774</v>
      </c>
      <c r="J49" s="775">
        <f>$F49*I49</f>
        <v>309600</v>
      </c>
      <c r="K49" s="775">
        <f>J49/1000000</f>
        <v>0.3096</v>
      </c>
      <c r="L49" s="758">
        <v>9</v>
      </c>
      <c r="M49" s="276">
        <v>9</v>
      </c>
      <c r="N49" s="775">
        <f>L49-M49</f>
        <v>0</v>
      </c>
      <c r="O49" s="775">
        <f>$F49*N49</f>
        <v>0</v>
      </c>
      <c r="P49" s="775">
        <f>O49/1000000</f>
        <v>0</v>
      </c>
      <c r="Q49" s="761"/>
    </row>
    <row r="50" spans="1:17" s="463" customFormat="1" ht="15.75" customHeight="1">
      <c r="A50" s="360"/>
      <c r="B50" s="363" t="s">
        <v>119</v>
      </c>
      <c r="C50" s="364"/>
      <c r="D50" s="40"/>
      <c r="E50" s="40"/>
      <c r="F50" s="370"/>
      <c r="G50" s="340"/>
      <c r="H50" s="276"/>
      <c r="I50" s="276"/>
      <c r="J50" s="276"/>
      <c r="K50" s="276"/>
      <c r="L50" s="275"/>
      <c r="M50" s="276"/>
      <c r="N50" s="276"/>
      <c r="O50" s="276"/>
      <c r="P50" s="276"/>
      <c r="Q50" s="467"/>
    </row>
    <row r="51" spans="1:17" s="463" customFormat="1" ht="12.75" customHeight="1">
      <c r="A51" s="360">
        <v>35</v>
      </c>
      <c r="B51" s="361" t="s">
        <v>120</v>
      </c>
      <c r="C51" s="364">
        <v>5295199</v>
      </c>
      <c r="D51" s="40" t="s">
        <v>12</v>
      </c>
      <c r="E51" s="41" t="s">
        <v>346</v>
      </c>
      <c r="F51" s="370">
        <v>1000</v>
      </c>
      <c r="G51" s="340">
        <v>998105</v>
      </c>
      <c r="H51" s="276">
        <v>998066</v>
      </c>
      <c r="I51" s="276">
        <f>G51-H51</f>
        <v>39</v>
      </c>
      <c r="J51" s="276">
        <f>$F51*I51</f>
        <v>39000</v>
      </c>
      <c r="K51" s="276">
        <f>J51/1000000</f>
        <v>0.039</v>
      </c>
      <c r="L51" s="340">
        <v>1144</v>
      </c>
      <c r="M51" s="276">
        <v>1144</v>
      </c>
      <c r="N51" s="276">
        <f>L51-M51</f>
        <v>0</v>
      </c>
      <c r="O51" s="276">
        <f>$F51*N51</f>
        <v>0</v>
      </c>
      <c r="P51" s="276">
        <f>O51/1000000</f>
        <v>0</v>
      </c>
      <c r="Q51" s="467"/>
    </row>
    <row r="52" spans="1:17" s="506" customFormat="1" ht="15.75" customHeight="1">
      <c r="A52" s="348">
        <v>36</v>
      </c>
      <c r="B52" s="326" t="s">
        <v>121</v>
      </c>
      <c r="C52" s="364">
        <v>4865135</v>
      </c>
      <c r="D52" s="44" t="s">
        <v>12</v>
      </c>
      <c r="E52" s="41" t="s">
        <v>346</v>
      </c>
      <c r="F52" s="364">
        <v>1000</v>
      </c>
      <c r="G52" s="340">
        <v>151245</v>
      </c>
      <c r="H52" s="341">
        <v>151224</v>
      </c>
      <c r="I52" s="276">
        <f>G52-H52</f>
        <v>21</v>
      </c>
      <c r="J52" s="276">
        <f>$F52*I52</f>
        <v>21000</v>
      </c>
      <c r="K52" s="276">
        <f>J52/1000000</f>
        <v>0.021</v>
      </c>
      <c r="L52" s="340">
        <v>54270</v>
      </c>
      <c r="M52" s="341">
        <v>54270</v>
      </c>
      <c r="N52" s="276">
        <f>L52-M52</f>
        <v>0</v>
      </c>
      <c r="O52" s="276">
        <f>$F52*N52</f>
        <v>0</v>
      </c>
      <c r="P52" s="276">
        <f>O52/1000000</f>
        <v>0</v>
      </c>
      <c r="Q52" s="340"/>
    </row>
    <row r="53" spans="1:17" s="463" customFormat="1" ht="15.75" customHeight="1">
      <c r="A53" s="348"/>
      <c r="B53" s="362" t="s">
        <v>447</v>
      </c>
      <c r="C53" s="364"/>
      <c r="D53" s="44"/>
      <c r="E53" s="41"/>
      <c r="F53" s="364"/>
      <c r="G53" s="340"/>
      <c r="H53" s="341"/>
      <c r="I53" s="276"/>
      <c r="J53" s="276"/>
      <c r="K53" s="276"/>
      <c r="L53" s="340"/>
      <c r="M53" s="341"/>
      <c r="N53" s="276"/>
      <c r="O53" s="276"/>
      <c r="P53" s="276"/>
      <c r="Q53" s="340"/>
    </row>
    <row r="54" spans="1:17" s="463" customFormat="1" ht="12.75" customHeight="1">
      <c r="A54" s="348">
        <v>37</v>
      </c>
      <c r="B54" s="326" t="s">
        <v>36</v>
      </c>
      <c r="C54" s="364">
        <v>5295145</v>
      </c>
      <c r="D54" s="44" t="s">
        <v>12</v>
      </c>
      <c r="E54" s="41" t="s">
        <v>346</v>
      </c>
      <c r="F54" s="364">
        <v>-1000</v>
      </c>
      <c r="G54" s="340">
        <v>983824</v>
      </c>
      <c r="H54" s="341">
        <v>984903</v>
      </c>
      <c r="I54" s="276">
        <f>G54-H54</f>
        <v>-1079</v>
      </c>
      <c r="J54" s="276">
        <f>$F54*I54</f>
        <v>1079000</v>
      </c>
      <c r="K54" s="276">
        <f>J54/1000000</f>
        <v>1.079</v>
      </c>
      <c r="L54" s="340">
        <v>999984</v>
      </c>
      <c r="M54" s="341">
        <v>999984</v>
      </c>
      <c r="N54" s="276">
        <f>L54-M54</f>
        <v>0</v>
      </c>
      <c r="O54" s="276">
        <f>$F54*N54</f>
        <v>0</v>
      </c>
      <c r="P54" s="276">
        <f>O54/1000000</f>
        <v>0</v>
      </c>
      <c r="Q54" s="340"/>
    </row>
    <row r="55" spans="1:17" s="463" customFormat="1" ht="15.75" customHeight="1" thickBot="1">
      <c r="A55" s="746">
        <v>38</v>
      </c>
      <c r="B55" s="747" t="s">
        <v>175</v>
      </c>
      <c r="C55" s="365">
        <v>5295146</v>
      </c>
      <c r="D55" s="365" t="s">
        <v>12</v>
      </c>
      <c r="E55" s="365" t="s">
        <v>346</v>
      </c>
      <c r="F55" s="365">
        <v>-1000</v>
      </c>
      <c r="G55" s="340">
        <v>997859</v>
      </c>
      <c r="H55" s="365">
        <v>998930</v>
      </c>
      <c r="I55" s="365">
        <f>G55-H55</f>
        <v>-1071</v>
      </c>
      <c r="J55" s="365">
        <f>$F55*I55</f>
        <v>1071000</v>
      </c>
      <c r="K55" s="365">
        <f>J55/1000000</f>
        <v>1.071</v>
      </c>
      <c r="L55" s="340">
        <v>999928</v>
      </c>
      <c r="M55" s="365">
        <v>999928</v>
      </c>
      <c r="N55" s="365">
        <f>L55-M55</f>
        <v>0</v>
      </c>
      <c r="O55" s="365">
        <f>$F55*N55</f>
        <v>0</v>
      </c>
      <c r="P55" s="365">
        <f>O55/1000000</f>
        <v>0</v>
      </c>
      <c r="Q55" s="465"/>
    </row>
    <row r="56" spans="1:17" s="463" customFormat="1" ht="2.25" customHeight="1" thickTop="1">
      <c r="A56" s="348"/>
      <c r="B56" s="326"/>
      <c r="C56" s="364"/>
      <c r="D56" s="44"/>
      <c r="E56" s="41"/>
      <c r="F56" s="364"/>
      <c r="G56" s="341"/>
      <c r="H56" s="341"/>
      <c r="I56" s="276"/>
      <c r="J56" s="276"/>
      <c r="K56" s="276"/>
      <c r="L56" s="341"/>
      <c r="M56" s="341"/>
      <c r="N56" s="276"/>
      <c r="O56" s="276"/>
      <c r="P56" s="276"/>
      <c r="Q56" s="506"/>
    </row>
    <row r="57" spans="2:16" ht="14.25" customHeight="1">
      <c r="B57" s="16" t="s">
        <v>139</v>
      </c>
      <c r="F57" s="200"/>
      <c r="I57" s="17"/>
      <c r="J57" s="17"/>
      <c r="K57" s="394">
        <f>SUM(K8:K52)-K31</f>
        <v>-6.6056332</v>
      </c>
      <c r="N57" s="17"/>
      <c r="O57" s="17"/>
      <c r="P57" s="394">
        <f>SUM(P8:P52)-P31</f>
        <v>0.3111162999999997</v>
      </c>
    </row>
    <row r="58" spans="2:16" ht="1.5" customHeight="1">
      <c r="B58" s="16"/>
      <c r="F58" s="200"/>
      <c r="I58" s="17"/>
      <c r="J58" s="17"/>
      <c r="K58" s="28"/>
      <c r="N58" s="17"/>
      <c r="O58" s="17"/>
      <c r="P58" s="28"/>
    </row>
    <row r="59" spans="2:16" ht="16.5">
      <c r="B59" s="16" t="s">
        <v>140</v>
      </c>
      <c r="F59" s="200"/>
      <c r="I59" s="17"/>
      <c r="J59" s="17"/>
      <c r="K59" s="394">
        <f>SUM(K57:K58)</f>
        <v>-6.6056332</v>
      </c>
      <c r="N59" s="17"/>
      <c r="O59" s="17"/>
      <c r="P59" s="394">
        <f>SUM(P57:P58)</f>
        <v>0.3111162999999997</v>
      </c>
    </row>
    <row r="60" ht="15">
      <c r="F60" s="200"/>
    </row>
    <row r="61" spans="6:17" ht="15">
      <c r="F61" s="200"/>
      <c r="Q61" s="255" t="str">
        <f>NDPL!$Q$1</f>
        <v>NOVEMBER -2017</v>
      </c>
    </row>
    <row r="62" ht="15">
      <c r="F62" s="200"/>
    </row>
    <row r="63" spans="6:17" ht="15">
      <c r="F63" s="200"/>
      <c r="Q63" s="255"/>
    </row>
    <row r="64" spans="1:16" ht="18.75" thickBot="1">
      <c r="A64" s="88" t="s">
        <v>246</v>
      </c>
      <c r="F64" s="200"/>
      <c r="G64" s="6"/>
      <c r="H64" s="6"/>
      <c r="I64" s="48" t="s">
        <v>7</v>
      </c>
      <c r="J64" s="18"/>
      <c r="K64" s="18"/>
      <c r="L64" s="18"/>
      <c r="M64" s="18"/>
      <c r="N64" s="48" t="s">
        <v>398</v>
      </c>
      <c r="O64" s="18"/>
      <c r="P64" s="18"/>
    </row>
    <row r="65" spans="1:17" ht="39.75" thickBot="1" thickTop="1">
      <c r="A65" s="35" t="s">
        <v>8</v>
      </c>
      <c r="B65" s="32" t="s">
        <v>9</v>
      </c>
      <c r="C65" s="33" t="s">
        <v>1</v>
      </c>
      <c r="D65" s="33" t="s">
        <v>2</v>
      </c>
      <c r="E65" s="33" t="s">
        <v>3</v>
      </c>
      <c r="F65" s="33" t="s">
        <v>10</v>
      </c>
      <c r="G65" s="35" t="str">
        <f>NDPL!G5</f>
        <v>FINAL READING 01/12/2017</v>
      </c>
      <c r="H65" s="33" t="str">
        <f>NDPL!H5</f>
        <v>INTIAL READING 01/11/2017</v>
      </c>
      <c r="I65" s="33" t="s">
        <v>4</v>
      </c>
      <c r="J65" s="33" t="s">
        <v>5</v>
      </c>
      <c r="K65" s="33" t="s">
        <v>6</v>
      </c>
      <c r="L65" s="35" t="str">
        <f>NDPL!G5</f>
        <v>FINAL READING 01/12/2017</v>
      </c>
      <c r="M65" s="33" t="str">
        <f>NDPL!H5</f>
        <v>INTIAL READING 01/11/2017</v>
      </c>
      <c r="N65" s="33" t="s">
        <v>4</v>
      </c>
      <c r="O65" s="33" t="s">
        <v>5</v>
      </c>
      <c r="P65" s="33" t="s">
        <v>6</v>
      </c>
      <c r="Q65" s="34" t="s">
        <v>309</v>
      </c>
    </row>
    <row r="66" spans="1:16" ht="17.25" thickBot="1" thickTop="1">
      <c r="A66" s="19"/>
      <c r="B66" s="89"/>
      <c r="C66" s="19"/>
      <c r="D66" s="19"/>
      <c r="E66" s="19"/>
      <c r="F66" s="327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7" ht="15.75" customHeight="1" thickTop="1">
      <c r="A67" s="358"/>
      <c r="B67" s="359" t="s">
        <v>125</v>
      </c>
      <c r="C67" s="36"/>
      <c r="D67" s="36"/>
      <c r="E67" s="36"/>
      <c r="F67" s="328"/>
      <c r="G67" s="29"/>
      <c r="H67" s="475"/>
      <c r="I67" s="475"/>
      <c r="J67" s="475"/>
      <c r="K67" s="475"/>
      <c r="L67" s="29"/>
      <c r="M67" s="475"/>
      <c r="N67" s="475"/>
      <c r="O67" s="475"/>
      <c r="P67" s="475"/>
      <c r="Q67" s="571"/>
    </row>
    <row r="68" spans="1:17" s="463" customFormat="1" ht="15.75" customHeight="1">
      <c r="A68" s="360">
        <v>1</v>
      </c>
      <c r="B68" s="361" t="s">
        <v>15</v>
      </c>
      <c r="C68" s="364">
        <v>4864968</v>
      </c>
      <c r="D68" s="40" t="s">
        <v>12</v>
      </c>
      <c r="E68" s="41" t="s">
        <v>346</v>
      </c>
      <c r="F68" s="370">
        <v>-1000</v>
      </c>
      <c r="G68" s="340">
        <v>977357</v>
      </c>
      <c r="H68" s="341">
        <v>977794</v>
      </c>
      <c r="I68" s="341">
        <f>G68-H68</f>
        <v>-437</v>
      </c>
      <c r="J68" s="341">
        <f>$F68*I68</f>
        <v>437000</v>
      </c>
      <c r="K68" s="341">
        <f>J68/1000000</f>
        <v>0.437</v>
      </c>
      <c r="L68" s="340">
        <v>879040</v>
      </c>
      <c r="M68" s="341">
        <v>879040</v>
      </c>
      <c r="N68" s="341">
        <f>L68-M68</f>
        <v>0</v>
      </c>
      <c r="O68" s="341">
        <f>$F68*N68</f>
        <v>0</v>
      </c>
      <c r="P68" s="341">
        <f>O68/1000000</f>
        <v>0</v>
      </c>
      <c r="Q68" s="467"/>
    </row>
    <row r="69" spans="1:17" s="463" customFormat="1" ht="15.75" customHeight="1">
      <c r="A69" s="360">
        <v>2</v>
      </c>
      <c r="B69" s="361" t="s">
        <v>16</v>
      </c>
      <c r="C69" s="364">
        <v>5295149</v>
      </c>
      <c r="D69" s="40" t="s">
        <v>12</v>
      </c>
      <c r="E69" s="41" t="s">
        <v>346</v>
      </c>
      <c r="F69" s="370">
        <v>-1000</v>
      </c>
      <c r="G69" s="340">
        <v>992400</v>
      </c>
      <c r="H69" s="341">
        <v>992347</v>
      </c>
      <c r="I69" s="341">
        <f>G69-H69</f>
        <v>53</v>
      </c>
      <c r="J69" s="341">
        <f>$F69*I69</f>
        <v>-53000</v>
      </c>
      <c r="K69" s="341">
        <f>J69/1000000</f>
        <v>-0.053</v>
      </c>
      <c r="L69" s="340">
        <v>962312</v>
      </c>
      <c r="M69" s="341">
        <v>962312</v>
      </c>
      <c r="N69" s="341">
        <f>L69-M69</f>
        <v>0</v>
      </c>
      <c r="O69" s="341">
        <f>$F69*N69</f>
        <v>0</v>
      </c>
      <c r="P69" s="341">
        <f>O69/1000000</f>
        <v>0</v>
      </c>
      <c r="Q69" s="467"/>
    </row>
    <row r="70" spans="1:17" s="463" customFormat="1" ht="15">
      <c r="A70" s="360">
        <v>3</v>
      </c>
      <c r="B70" s="361" t="s">
        <v>17</v>
      </c>
      <c r="C70" s="364">
        <v>4865033</v>
      </c>
      <c r="D70" s="40" t="s">
        <v>12</v>
      </c>
      <c r="E70" s="41" t="s">
        <v>346</v>
      </c>
      <c r="F70" s="370">
        <v>-1000</v>
      </c>
      <c r="G70" s="340">
        <v>997724</v>
      </c>
      <c r="H70" s="341">
        <v>998452</v>
      </c>
      <c r="I70" s="341">
        <f>G70-H70</f>
        <v>-728</v>
      </c>
      <c r="J70" s="341">
        <f>$F70*I70</f>
        <v>728000</v>
      </c>
      <c r="K70" s="341">
        <f>J70/1000000</f>
        <v>0.728</v>
      </c>
      <c r="L70" s="340">
        <v>998957</v>
      </c>
      <c r="M70" s="341">
        <v>998957</v>
      </c>
      <c r="N70" s="341">
        <f>L70-M70</f>
        <v>0</v>
      </c>
      <c r="O70" s="341">
        <f>$F70*N70</f>
        <v>0</v>
      </c>
      <c r="P70" s="341">
        <f>O70/1000000</f>
        <v>0</v>
      </c>
      <c r="Q70" s="464" t="s">
        <v>453</v>
      </c>
    </row>
    <row r="71" spans="1:17" s="463" customFormat="1" ht="15">
      <c r="A71" s="360">
        <v>4</v>
      </c>
      <c r="B71" s="361" t="s">
        <v>165</v>
      </c>
      <c r="C71" s="364">
        <v>5100231</v>
      </c>
      <c r="D71" s="40" t="s">
        <v>12</v>
      </c>
      <c r="E71" s="41" t="s">
        <v>346</v>
      </c>
      <c r="F71" s="370">
        <v>-2000</v>
      </c>
      <c r="G71" s="340">
        <v>987941</v>
      </c>
      <c r="H71" s="341">
        <v>989042</v>
      </c>
      <c r="I71" s="341">
        <f>G71-H71</f>
        <v>-1101</v>
      </c>
      <c r="J71" s="341">
        <f>$F71*I71</f>
        <v>2202000</v>
      </c>
      <c r="K71" s="341">
        <f>J71/1000000</f>
        <v>2.202</v>
      </c>
      <c r="L71" s="340">
        <v>972206</v>
      </c>
      <c r="M71" s="341">
        <v>972206</v>
      </c>
      <c r="N71" s="341">
        <f>L71-M71</f>
        <v>0</v>
      </c>
      <c r="O71" s="341">
        <f>$F71*N71</f>
        <v>0</v>
      </c>
      <c r="P71" s="341">
        <f>O71/1000000</f>
        <v>0</v>
      </c>
      <c r="Q71" s="504"/>
    </row>
    <row r="72" spans="1:17" s="463" customFormat="1" ht="15.75" customHeight="1">
      <c r="A72" s="360"/>
      <c r="B72" s="362" t="s">
        <v>126</v>
      </c>
      <c r="C72" s="364"/>
      <c r="D72" s="44"/>
      <c r="E72" s="44"/>
      <c r="F72" s="370"/>
      <c r="G72" s="340"/>
      <c r="H72" s="341"/>
      <c r="I72" s="484"/>
      <c r="J72" s="484"/>
      <c r="K72" s="484"/>
      <c r="L72" s="340"/>
      <c r="M72" s="484"/>
      <c r="N72" s="484"/>
      <c r="O72" s="484"/>
      <c r="P72" s="484"/>
      <c r="Q72" s="467"/>
    </row>
    <row r="73" spans="1:17" s="463" customFormat="1" ht="15.75" customHeight="1">
      <c r="A73" s="360">
        <v>5</v>
      </c>
      <c r="B73" s="361" t="s">
        <v>127</v>
      </c>
      <c r="C73" s="364">
        <v>4864978</v>
      </c>
      <c r="D73" s="40" t="s">
        <v>12</v>
      </c>
      <c r="E73" s="41" t="s">
        <v>346</v>
      </c>
      <c r="F73" s="370">
        <v>-1000</v>
      </c>
      <c r="G73" s="340">
        <v>996704</v>
      </c>
      <c r="H73" s="341">
        <v>996752</v>
      </c>
      <c r="I73" s="484">
        <f aca="true" t="shared" si="12" ref="I73:I78">G73-H73</f>
        <v>-48</v>
      </c>
      <c r="J73" s="484">
        <f aca="true" t="shared" si="13" ref="J73:J78">$F73*I73</f>
        <v>48000</v>
      </c>
      <c r="K73" s="484">
        <f aca="true" t="shared" si="14" ref="K73:K78">J73/1000000</f>
        <v>0.048</v>
      </c>
      <c r="L73" s="340">
        <v>999119</v>
      </c>
      <c r="M73" s="341">
        <v>999119</v>
      </c>
      <c r="N73" s="484">
        <f aca="true" t="shared" si="15" ref="N73:N78">L73-M73</f>
        <v>0</v>
      </c>
      <c r="O73" s="484">
        <f aca="true" t="shared" si="16" ref="O73:O78">$F73*N73</f>
        <v>0</v>
      </c>
      <c r="P73" s="484">
        <f aca="true" t="shared" si="17" ref="P73:P78">O73/1000000</f>
        <v>0</v>
      </c>
      <c r="Q73" s="467"/>
    </row>
    <row r="74" spans="1:17" s="463" customFormat="1" ht="15.75" customHeight="1">
      <c r="A74" s="360">
        <v>6</v>
      </c>
      <c r="B74" s="361" t="s">
        <v>128</v>
      </c>
      <c r="C74" s="364">
        <v>5128449</v>
      </c>
      <c r="D74" s="40" t="s">
        <v>12</v>
      </c>
      <c r="E74" s="41" t="s">
        <v>346</v>
      </c>
      <c r="F74" s="370">
        <v>-1000</v>
      </c>
      <c r="G74" s="340">
        <v>992538</v>
      </c>
      <c r="H74" s="341">
        <v>992676</v>
      </c>
      <c r="I74" s="484">
        <f t="shared" si="12"/>
        <v>-138</v>
      </c>
      <c r="J74" s="484">
        <f t="shared" si="13"/>
        <v>138000</v>
      </c>
      <c r="K74" s="484">
        <f t="shared" si="14"/>
        <v>0.138</v>
      </c>
      <c r="L74" s="340">
        <v>998561</v>
      </c>
      <c r="M74" s="341">
        <v>998561</v>
      </c>
      <c r="N74" s="484">
        <f t="shared" si="15"/>
        <v>0</v>
      </c>
      <c r="O74" s="484">
        <f t="shared" si="16"/>
        <v>0</v>
      </c>
      <c r="P74" s="484">
        <f t="shared" si="17"/>
        <v>0</v>
      </c>
      <c r="Q74" s="467"/>
    </row>
    <row r="75" spans="1:17" s="762" customFormat="1" ht="15.75" customHeight="1">
      <c r="A75" s="822">
        <v>7</v>
      </c>
      <c r="B75" s="827" t="s">
        <v>129</v>
      </c>
      <c r="C75" s="823">
        <v>5295141</v>
      </c>
      <c r="D75" s="828" t="s">
        <v>12</v>
      </c>
      <c r="E75" s="825" t="s">
        <v>346</v>
      </c>
      <c r="F75" s="826">
        <v>-1000</v>
      </c>
      <c r="G75" s="758">
        <v>3006</v>
      </c>
      <c r="H75" s="759">
        <v>3522</v>
      </c>
      <c r="I75" s="850">
        <f t="shared" si="12"/>
        <v>-516</v>
      </c>
      <c r="J75" s="850">
        <f t="shared" si="13"/>
        <v>516000</v>
      </c>
      <c r="K75" s="850">
        <f t="shared" si="14"/>
        <v>0.516</v>
      </c>
      <c r="L75" s="758">
        <v>999636</v>
      </c>
      <c r="M75" s="759">
        <v>999636</v>
      </c>
      <c r="N75" s="850">
        <f t="shared" si="15"/>
        <v>0</v>
      </c>
      <c r="O75" s="850">
        <f t="shared" si="16"/>
        <v>0</v>
      </c>
      <c r="P75" s="850">
        <f t="shared" si="17"/>
        <v>0</v>
      </c>
      <c r="Q75" s="761"/>
    </row>
    <row r="76" spans="1:17" s="762" customFormat="1" ht="15.75" customHeight="1">
      <c r="A76" s="822">
        <v>8</v>
      </c>
      <c r="B76" s="827" t="s">
        <v>130</v>
      </c>
      <c r="C76" s="823">
        <v>4865167</v>
      </c>
      <c r="D76" s="828" t="s">
        <v>12</v>
      </c>
      <c r="E76" s="825" t="s">
        <v>346</v>
      </c>
      <c r="F76" s="826">
        <v>-1000</v>
      </c>
      <c r="G76" s="758">
        <v>1655</v>
      </c>
      <c r="H76" s="775">
        <v>1655</v>
      </c>
      <c r="I76" s="850">
        <f t="shared" si="12"/>
        <v>0</v>
      </c>
      <c r="J76" s="850">
        <f t="shared" si="13"/>
        <v>0</v>
      </c>
      <c r="K76" s="850">
        <f t="shared" si="14"/>
        <v>0</v>
      </c>
      <c r="L76" s="758">
        <v>980809</v>
      </c>
      <c r="M76" s="759">
        <v>980809</v>
      </c>
      <c r="N76" s="850">
        <f t="shared" si="15"/>
        <v>0</v>
      </c>
      <c r="O76" s="850">
        <f t="shared" si="16"/>
        <v>0</v>
      </c>
      <c r="P76" s="850">
        <f t="shared" si="17"/>
        <v>0</v>
      </c>
      <c r="Q76" s="761"/>
    </row>
    <row r="77" spans="1:17" s="515" customFormat="1" ht="15">
      <c r="A77" s="555">
        <v>9</v>
      </c>
      <c r="B77" s="556" t="s">
        <v>131</v>
      </c>
      <c r="C77" s="557">
        <v>5295134</v>
      </c>
      <c r="D77" s="64" t="s">
        <v>12</v>
      </c>
      <c r="E77" s="65" t="s">
        <v>346</v>
      </c>
      <c r="F77" s="370">
        <v>-1000</v>
      </c>
      <c r="G77" s="340">
        <v>982815</v>
      </c>
      <c r="H77" s="341">
        <v>982691</v>
      </c>
      <c r="I77" s="484">
        <f t="shared" si="12"/>
        <v>124</v>
      </c>
      <c r="J77" s="484">
        <f t="shared" si="13"/>
        <v>-124000</v>
      </c>
      <c r="K77" s="484">
        <f t="shared" si="14"/>
        <v>-0.124</v>
      </c>
      <c r="L77" s="340">
        <v>937384</v>
      </c>
      <c r="M77" s="341">
        <v>937384</v>
      </c>
      <c r="N77" s="484">
        <f t="shared" si="15"/>
        <v>0</v>
      </c>
      <c r="O77" s="484">
        <f t="shared" si="16"/>
        <v>0</v>
      </c>
      <c r="P77" s="484">
        <f t="shared" si="17"/>
        <v>0</v>
      </c>
      <c r="Q77" s="558"/>
    </row>
    <row r="78" spans="1:17" s="463" customFormat="1" ht="15.75" customHeight="1">
      <c r="A78" s="360">
        <v>10</v>
      </c>
      <c r="B78" s="361" t="s">
        <v>132</v>
      </c>
      <c r="C78" s="364">
        <v>5295135</v>
      </c>
      <c r="D78" s="40" t="s">
        <v>12</v>
      </c>
      <c r="E78" s="41" t="s">
        <v>346</v>
      </c>
      <c r="F78" s="370">
        <v>-1000</v>
      </c>
      <c r="G78" s="340">
        <v>985507</v>
      </c>
      <c r="H78" s="341">
        <v>986142</v>
      </c>
      <c r="I78" s="341">
        <f t="shared" si="12"/>
        <v>-635</v>
      </c>
      <c r="J78" s="341">
        <f t="shared" si="13"/>
        <v>635000</v>
      </c>
      <c r="K78" s="341">
        <f t="shared" si="14"/>
        <v>0.635</v>
      </c>
      <c r="L78" s="340">
        <v>989833</v>
      </c>
      <c r="M78" s="341">
        <v>989833</v>
      </c>
      <c r="N78" s="341">
        <f t="shared" si="15"/>
        <v>0</v>
      </c>
      <c r="O78" s="341">
        <f t="shared" si="16"/>
        <v>0</v>
      </c>
      <c r="P78" s="341">
        <f t="shared" si="17"/>
        <v>0</v>
      </c>
      <c r="Q78" s="504"/>
    </row>
    <row r="79" spans="1:17" s="463" customFormat="1" ht="15.75" customHeight="1">
      <c r="A79" s="360"/>
      <c r="B79" s="363" t="s">
        <v>133</v>
      </c>
      <c r="C79" s="364"/>
      <c r="D79" s="40"/>
      <c r="E79" s="40"/>
      <c r="F79" s="370"/>
      <c r="G79" s="340"/>
      <c r="H79" s="341"/>
      <c r="I79" s="484"/>
      <c r="J79" s="484"/>
      <c r="K79" s="484"/>
      <c r="L79" s="340"/>
      <c r="M79" s="484"/>
      <c r="N79" s="484"/>
      <c r="O79" s="484"/>
      <c r="P79" s="484"/>
      <c r="Q79" s="467"/>
    </row>
    <row r="80" spans="1:17" s="463" customFormat="1" ht="15.75" customHeight="1">
      <c r="A80" s="360">
        <v>11</v>
      </c>
      <c r="B80" s="361" t="s">
        <v>134</v>
      </c>
      <c r="C80" s="364">
        <v>5100229</v>
      </c>
      <c r="D80" s="40" t="s">
        <v>12</v>
      </c>
      <c r="E80" s="41" t="s">
        <v>346</v>
      </c>
      <c r="F80" s="370">
        <v>-1000</v>
      </c>
      <c r="G80" s="340">
        <v>977060</v>
      </c>
      <c r="H80" s="341">
        <v>977464</v>
      </c>
      <c r="I80" s="484">
        <f>G80-H80</f>
        <v>-404</v>
      </c>
      <c r="J80" s="484">
        <f>$F80*I80</f>
        <v>404000</v>
      </c>
      <c r="K80" s="484">
        <f>J80/1000000</f>
        <v>0.404</v>
      </c>
      <c r="L80" s="340">
        <v>963301</v>
      </c>
      <c r="M80" s="341">
        <v>963301</v>
      </c>
      <c r="N80" s="484">
        <f>L80-M80</f>
        <v>0</v>
      </c>
      <c r="O80" s="484">
        <f>$F80*N80</f>
        <v>0</v>
      </c>
      <c r="P80" s="484">
        <f>O80/1000000</f>
        <v>0</v>
      </c>
      <c r="Q80" s="467"/>
    </row>
    <row r="81" spans="1:17" s="463" customFormat="1" ht="15.75" customHeight="1">
      <c r="A81" s="360">
        <v>12</v>
      </c>
      <c r="B81" s="361" t="s">
        <v>135</v>
      </c>
      <c r="C81" s="364">
        <v>4864917</v>
      </c>
      <c r="D81" s="40" t="s">
        <v>12</v>
      </c>
      <c r="E81" s="41" t="s">
        <v>346</v>
      </c>
      <c r="F81" s="370">
        <v>-1000</v>
      </c>
      <c r="G81" s="340">
        <v>958856</v>
      </c>
      <c r="H81" s="341">
        <v>959079</v>
      </c>
      <c r="I81" s="484">
        <f>G81-H81</f>
        <v>-223</v>
      </c>
      <c r="J81" s="484">
        <f>$F81*I81</f>
        <v>223000</v>
      </c>
      <c r="K81" s="484">
        <f>J81/1000000</f>
        <v>0.223</v>
      </c>
      <c r="L81" s="340">
        <v>829374</v>
      </c>
      <c r="M81" s="341">
        <v>829374</v>
      </c>
      <c r="N81" s="484">
        <f>L81-M81</f>
        <v>0</v>
      </c>
      <c r="O81" s="484">
        <f>$F81*N81</f>
        <v>0</v>
      </c>
      <c r="P81" s="484">
        <f>O81/1000000</f>
        <v>0</v>
      </c>
      <c r="Q81" s="467"/>
    </row>
    <row r="82" spans="1:17" s="463" customFormat="1" ht="15.75" customHeight="1">
      <c r="A82" s="360"/>
      <c r="B82" s="362" t="s">
        <v>136</v>
      </c>
      <c r="C82" s="364"/>
      <c r="D82" s="44"/>
      <c r="E82" s="44"/>
      <c r="F82" s="370"/>
      <c r="G82" s="340"/>
      <c r="H82" s="341"/>
      <c r="I82" s="484"/>
      <c r="J82" s="484"/>
      <c r="K82" s="484"/>
      <c r="L82" s="340"/>
      <c r="M82" s="484"/>
      <c r="N82" s="484"/>
      <c r="O82" s="484"/>
      <c r="P82" s="484"/>
      <c r="Q82" s="467"/>
    </row>
    <row r="83" spans="1:17" s="463" customFormat="1" ht="19.5" customHeight="1">
      <c r="A83" s="360">
        <v>13</v>
      </c>
      <c r="B83" s="361" t="s">
        <v>137</v>
      </c>
      <c r="C83" s="364">
        <v>4865053</v>
      </c>
      <c r="D83" s="40" t="s">
        <v>12</v>
      </c>
      <c r="E83" s="41" t="s">
        <v>346</v>
      </c>
      <c r="F83" s="370">
        <v>-1000</v>
      </c>
      <c r="G83" s="340">
        <v>17048</v>
      </c>
      <c r="H83" s="341">
        <v>15660</v>
      </c>
      <c r="I83" s="484">
        <f>G83-H83</f>
        <v>1388</v>
      </c>
      <c r="J83" s="484">
        <f>$F83*I83</f>
        <v>-1388000</v>
      </c>
      <c r="K83" s="484">
        <f>J83/1000000</f>
        <v>-1.388</v>
      </c>
      <c r="L83" s="340">
        <v>33706</v>
      </c>
      <c r="M83" s="341">
        <v>33706</v>
      </c>
      <c r="N83" s="484">
        <f>L83-M83</f>
        <v>0</v>
      </c>
      <c r="O83" s="484">
        <f>$F83*N83</f>
        <v>0</v>
      </c>
      <c r="P83" s="484">
        <f>O83/1000000</f>
        <v>0</v>
      </c>
      <c r="Q83" s="478"/>
    </row>
    <row r="84" spans="1:17" s="463" customFormat="1" ht="19.5" customHeight="1">
      <c r="A84" s="360">
        <v>14</v>
      </c>
      <c r="B84" s="361" t="s">
        <v>138</v>
      </c>
      <c r="C84" s="364">
        <v>5128445</v>
      </c>
      <c r="D84" s="40" t="s">
        <v>12</v>
      </c>
      <c r="E84" s="41" t="s">
        <v>346</v>
      </c>
      <c r="F84" s="370">
        <v>-1000</v>
      </c>
      <c r="G84" s="340">
        <v>4308</v>
      </c>
      <c r="H84" s="341">
        <v>3204</v>
      </c>
      <c r="I84" s="341">
        <f>G84-H84</f>
        <v>1104</v>
      </c>
      <c r="J84" s="341">
        <f>$F84*I84</f>
        <v>-1104000</v>
      </c>
      <c r="K84" s="341">
        <f>J84/1000000</f>
        <v>-1.104</v>
      </c>
      <c r="L84" s="340">
        <v>999918</v>
      </c>
      <c r="M84" s="341">
        <v>999918</v>
      </c>
      <c r="N84" s="341">
        <f>L84-M84</f>
        <v>0</v>
      </c>
      <c r="O84" s="341">
        <f>$F84*N84</f>
        <v>0</v>
      </c>
      <c r="P84" s="341">
        <f>O84/1000000</f>
        <v>0</v>
      </c>
      <c r="Q84" s="478"/>
    </row>
    <row r="85" spans="1:17" s="463" customFormat="1" ht="19.5" customHeight="1">
      <c r="A85" s="360">
        <v>15</v>
      </c>
      <c r="B85" s="361" t="s">
        <v>412</v>
      </c>
      <c r="C85" s="364">
        <v>5295165</v>
      </c>
      <c r="D85" s="40" t="s">
        <v>12</v>
      </c>
      <c r="E85" s="41" t="s">
        <v>346</v>
      </c>
      <c r="F85" s="370">
        <v>-1000</v>
      </c>
      <c r="G85" s="340">
        <v>960228</v>
      </c>
      <c r="H85" s="341">
        <v>960303</v>
      </c>
      <c r="I85" s="341">
        <f>G85-H85</f>
        <v>-75</v>
      </c>
      <c r="J85" s="341">
        <f>$F85*I85</f>
        <v>75000</v>
      </c>
      <c r="K85" s="341">
        <f>J85/1000000</f>
        <v>0.075</v>
      </c>
      <c r="L85" s="340">
        <v>919598</v>
      </c>
      <c r="M85" s="341">
        <v>919598</v>
      </c>
      <c r="N85" s="341">
        <f>L85-M85</f>
        <v>0</v>
      </c>
      <c r="O85" s="341">
        <f>$F85*N85</f>
        <v>0</v>
      </c>
      <c r="P85" s="341">
        <f>O85/1000000</f>
        <v>0</v>
      </c>
      <c r="Q85" s="478"/>
    </row>
    <row r="86" spans="1:17" s="463" customFormat="1" ht="14.25" customHeight="1">
      <c r="A86" s="360"/>
      <c r="B86" s="363" t="s">
        <v>143</v>
      </c>
      <c r="C86" s="364"/>
      <c r="D86" s="40"/>
      <c r="E86" s="40"/>
      <c r="F86" s="370"/>
      <c r="G86" s="391"/>
      <c r="H86" s="341"/>
      <c r="I86" s="341"/>
      <c r="J86" s="341"/>
      <c r="K86" s="341"/>
      <c r="L86" s="391"/>
      <c r="M86" s="341"/>
      <c r="N86" s="341"/>
      <c r="O86" s="341"/>
      <c r="P86" s="341"/>
      <c r="Q86" s="467"/>
    </row>
    <row r="87" spans="1:17" s="463" customFormat="1" ht="15.75" thickBot="1">
      <c r="A87" s="748">
        <v>16</v>
      </c>
      <c r="B87" s="749" t="s">
        <v>144</v>
      </c>
      <c r="C87" s="365">
        <v>4865087</v>
      </c>
      <c r="D87" s="90" t="s">
        <v>12</v>
      </c>
      <c r="E87" s="512" t="s">
        <v>346</v>
      </c>
      <c r="F87" s="365">
        <v>100</v>
      </c>
      <c r="G87" s="340">
        <v>0</v>
      </c>
      <c r="H87" s="466">
        <v>0</v>
      </c>
      <c r="I87" s="466">
        <f>G87-H87</f>
        <v>0</v>
      </c>
      <c r="J87" s="466">
        <f>$F87*I87</f>
        <v>0</v>
      </c>
      <c r="K87" s="466">
        <f>J87/1000000</f>
        <v>0</v>
      </c>
      <c r="L87" s="340">
        <v>0</v>
      </c>
      <c r="M87" s="466">
        <v>0</v>
      </c>
      <c r="N87" s="466">
        <f>L87-M87</f>
        <v>0</v>
      </c>
      <c r="O87" s="466">
        <f>$F87*N87</f>
        <v>0</v>
      </c>
      <c r="P87" s="466">
        <f>O87/1000000</f>
        <v>0</v>
      </c>
      <c r="Q87" s="750"/>
    </row>
    <row r="88" spans="1:17" ht="18.75" thickTop="1">
      <c r="A88" s="463"/>
      <c r="B88" s="302" t="s">
        <v>248</v>
      </c>
      <c r="C88" s="463"/>
      <c r="D88" s="463"/>
      <c r="E88" s="463"/>
      <c r="F88" s="617"/>
      <c r="G88" s="463"/>
      <c r="H88" s="463"/>
      <c r="I88" s="572"/>
      <c r="J88" s="572"/>
      <c r="K88" s="157">
        <f>SUM(K68:K86)</f>
        <v>2.737</v>
      </c>
      <c r="L88" s="506"/>
      <c r="M88" s="463"/>
      <c r="N88" s="572"/>
      <c r="O88" s="572"/>
      <c r="P88" s="157">
        <f>SUM(P68:P86)</f>
        <v>0</v>
      </c>
      <c r="Q88" s="463"/>
    </row>
    <row r="89" spans="2:16" ht="18">
      <c r="B89" s="302"/>
      <c r="F89" s="200"/>
      <c r="I89" s="17"/>
      <c r="J89" s="17"/>
      <c r="K89" s="20"/>
      <c r="L89" s="18"/>
      <c r="N89" s="17"/>
      <c r="O89" s="17"/>
      <c r="P89" s="304"/>
    </row>
    <row r="90" spans="2:16" ht="18">
      <c r="B90" s="302" t="s">
        <v>146</v>
      </c>
      <c r="F90" s="200"/>
      <c r="I90" s="17"/>
      <c r="J90" s="17"/>
      <c r="K90" s="357">
        <f>SUM(K88:K89)</f>
        <v>2.737</v>
      </c>
      <c r="L90" s="18"/>
      <c r="N90" s="17"/>
      <c r="O90" s="17"/>
      <c r="P90" s="357">
        <f>SUM(P88:P89)</f>
        <v>0</v>
      </c>
    </row>
    <row r="91" spans="6:16" ht="15">
      <c r="F91" s="200"/>
      <c r="I91" s="17"/>
      <c r="J91" s="17"/>
      <c r="K91" s="20"/>
      <c r="L91" s="18"/>
      <c r="N91" s="17"/>
      <c r="O91" s="17"/>
      <c r="P91" s="20"/>
    </row>
    <row r="92" spans="6:16" ht="15">
      <c r="F92" s="200"/>
      <c r="I92" s="17"/>
      <c r="J92" s="17"/>
      <c r="K92" s="20"/>
      <c r="L92" s="18"/>
      <c r="N92" s="17"/>
      <c r="O92" s="17"/>
      <c r="P92" s="20"/>
    </row>
    <row r="93" spans="6:18" ht="15">
      <c r="F93" s="200"/>
      <c r="I93" s="17"/>
      <c r="J93" s="17"/>
      <c r="K93" s="20"/>
      <c r="L93" s="18"/>
      <c r="N93" s="17"/>
      <c r="O93" s="17"/>
      <c r="P93" s="20"/>
      <c r="Q93" s="255" t="str">
        <f>NDPL!Q1</f>
        <v>NOVEMBER -2017</v>
      </c>
      <c r="R93" s="255"/>
    </row>
    <row r="94" spans="1:16" ht="18.75" thickBot="1">
      <c r="A94" s="315" t="s">
        <v>247</v>
      </c>
      <c r="F94" s="200"/>
      <c r="G94" s="6"/>
      <c r="H94" s="6"/>
      <c r="I94" s="48" t="s">
        <v>7</v>
      </c>
      <c r="J94" s="18"/>
      <c r="K94" s="18"/>
      <c r="L94" s="18"/>
      <c r="M94" s="18"/>
      <c r="N94" s="48" t="s">
        <v>398</v>
      </c>
      <c r="O94" s="18"/>
      <c r="P94" s="18"/>
    </row>
    <row r="95" spans="1:17" ht="48" customHeight="1" thickBot="1" thickTop="1">
      <c r="A95" s="35" t="s">
        <v>8</v>
      </c>
      <c r="B95" s="32" t="s">
        <v>9</v>
      </c>
      <c r="C95" s="33" t="s">
        <v>1</v>
      </c>
      <c r="D95" s="33" t="s">
        <v>2</v>
      </c>
      <c r="E95" s="33" t="s">
        <v>3</v>
      </c>
      <c r="F95" s="33" t="s">
        <v>10</v>
      </c>
      <c r="G95" s="35" t="str">
        <f>NDPL!G5</f>
        <v>FINAL READING 01/12/2017</v>
      </c>
      <c r="H95" s="33" t="str">
        <f>NDPL!H5</f>
        <v>INTIAL READING 01/11/2017</v>
      </c>
      <c r="I95" s="33" t="s">
        <v>4</v>
      </c>
      <c r="J95" s="33" t="s">
        <v>5</v>
      </c>
      <c r="K95" s="33" t="s">
        <v>6</v>
      </c>
      <c r="L95" s="35" t="str">
        <f>NDPL!G5</f>
        <v>FINAL READING 01/12/2017</v>
      </c>
      <c r="M95" s="33" t="str">
        <f>NDPL!H5</f>
        <v>INTIAL READING 01/11/2017</v>
      </c>
      <c r="N95" s="33" t="s">
        <v>4</v>
      </c>
      <c r="O95" s="33" t="s">
        <v>5</v>
      </c>
      <c r="P95" s="33" t="s">
        <v>6</v>
      </c>
      <c r="Q95" s="34" t="s">
        <v>309</v>
      </c>
    </row>
    <row r="96" spans="1:16" ht="17.25" thickBot="1" thickTop="1">
      <c r="A96" s="5"/>
      <c r="B96" s="43"/>
      <c r="C96" s="4"/>
      <c r="D96" s="4"/>
      <c r="E96" s="4"/>
      <c r="F96" s="329"/>
      <c r="G96" s="4"/>
      <c r="H96" s="4"/>
      <c r="I96" s="4"/>
      <c r="J96" s="4"/>
      <c r="K96" s="4"/>
      <c r="L96" s="19"/>
      <c r="M96" s="4"/>
      <c r="N96" s="4"/>
      <c r="O96" s="4"/>
      <c r="P96" s="4"/>
    </row>
    <row r="97" spans="1:17" ht="15.75" customHeight="1" thickTop="1">
      <c r="A97" s="358"/>
      <c r="B97" s="367" t="s">
        <v>32</v>
      </c>
      <c r="C97" s="368"/>
      <c r="D97" s="83"/>
      <c r="E97" s="91"/>
      <c r="F97" s="330"/>
      <c r="G97" s="31"/>
      <c r="H97" s="24"/>
      <c r="I97" s="25"/>
      <c r="J97" s="25"/>
      <c r="K97" s="25"/>
      <c r="L97" s="23"/>
      <c r="M97" s="24"/>
      <c r="N97" s="25"/>
      <c r="O97" s="25"/>
      <c r="P97" s="25"/>
      <c r="Q97" s="153"/>
    </row>
    <row r="98" spans="1:17" s="463" customFormat="1" ht="15.75" customHeight="1">
      <c r="A98" s="360">
        <v>1</v>
      </c>
      <c r="B98" s="361" t="s">
        <v>33</v>
      </c>
      <c r="C98" s="364">
        <v>4902506</v>
      </c>
      <c r="D98" s="471" t="s">
        <v>12</v>
      </c>
      <c r="E98" s="472" t="s">
        <v>346</v>
      </c>
      <c r="F98" s="370">
        <v>-400</v>
      </c>
      <c r="G98" s="340">
        <v>940</v>
      </c>
      <c r="H98" s="276">
        <v>722</v>
      </c>
      <c r="I98" s="276">
        <f>G98-H98</f>
        <v>218</v>
      </c>
      <c r="J98" s="276">
        <f>$F98*I98</f>
        <v>-87200</v>
      </c>
      <c r="K98" s="276">
        <f>J98/1000000</f>
        <v>-0.0872</v>
      </c>
      <c r="L98" s="340">
        <v>998532</v>
      </c>
      <c r="M98" s="276">
        <v>998532</v>
      </c>
      <c r="N98" s="276">
        <f>L98-M98</f>
        <v>0</v>
      </c>
      <c r="O98" s="276">
        <f>$F98*N98</f>
        <v>0</v>
      </c>
      <c r="P98" s="276">
        <f>O98/1000000</f>
        <v>0</v>
      </c>
      <c r="Q98" s="500"/>
    </row>
    <row r="99" spans="1:17" s="463" customFormat="1" ht="15.75" customHeight="1">
      <c r="A99" s="360">
        <v>2</v>
      </c>
      <c r="B99" s="361" t="s">
        <v>34</v>
      </c>
      <c r="C99" s="364">
        <v>5128405</v>
      </c>
      <c r="D99" s="40" t="s">
        <v>12</v>
      </c>
      <c r="E99" s="41" t="s">
        <v>346</v>
      </c>
      <c r="F99" s="370">
        <v>-500</v>
      </c>
      <c r="G99" s="340">
        <v>6090</v>
      </c>
      <c r="H99" s="341">
        <v>5983</v>
      </c>
      <c r="I99" s="276">
        <f>G99-H99</f>
        <v>107</v>
      </c>
      <c r="J99" s="276">
        <f aca="true" t="shared" si="18" ref="J99:J107">$F99*I99</f>
        <v>-53500</v>
      </c>
      <c r="K99" s="276">
        <f aca="true" t="shared" si="19" ref="K99:K107">J99/1000000</f>
        <v>-0.0535</v>
      </c>
      <c r="L99" s="340">
        <v>1765</v>
      </c>
      <c r="M99" s="341">
        <v>1764</v>
      </c>
      <c r="N99" s="341">
        <f>L99-M99</f>
        <v>1</v>
      </c>
      <c r="O99" s="341">
        <f aca="true" t="shared" si="20" ref="O99:O107">$F99*N99</f>
        <v>-500</v>
      </c>
      <c r="P99" s="341">
        <f aca="true" t="shared" si="21" ref="P99:P107">O99/1000000</f>
        <v>-0.0005</v>
      </c>
      <c r="Q99" s="467"/>
    </row>
    <row r="100" spans="1:17" s="463" customFormat="1" ht="15.75" customHeight="1">
      <c r="A100" s="360"/>
      <c r="B100" s="363" t="s">
        <v>377</v>
      </c>
      <c r="C100" s="364"/>
      <c r="D100" s="40"/>
      <c r="E100" s="41"/>
      <c r="F100" s="370"/>
      <c r="G100" s="392"/>
      <c r="H100" s="276"/>
      <c r="I100" s="276"/>
      <c r="J100" s="276"/>
      <c r="K100" s="276"/>
      <c r="L100" s="340"/>
      <c r="M100" s="341"/>
      <c r="N100" s="341"/>
      <c r="O100" s="341"/>
      <c r="P100" s="341"/>
      <c r="Q100" s="467"/>
    </row>
    <row r="101" spans="1:17" s="762" customFormat="1" ht="15">
      <c r="A101" s="822">
        <v>3</v>
      </c>
      <c r="B101" s="757" t="s">
        <v>111</v>
      </c>
      <c r="C101" s="823">
        <v>4865107</v>
      </c>
      <c r="D101" s="824" t="s">
        <v>12</v>
      </c>
      <c r="E101" s="825" t="s">
        <v>346</v>
      </c>
      <c r="F101" s="826">
        <v>-266.66</v>
      </c>
      <c r="G101" s="758">
        <v>1973</v>
      </c>
      <c r="H101" s="759">
        <v>819</v>
      </c>
      <c r="I101" s="775">
        <f>G101-H101</f>
        <v>1154</v>
      </c>
      <c r="J101" s="775">
        <f>$F101*I101</f>
        <v>-307725.64</v>
      </c>
      <c r="K101" s="775">
        <f>J101/1000000</f>
        <v>-0.30772564</v>
      </c>
      <c r="L101" s="758">
        <v>524</v>
      </c>
      <c r="M101" s="759">
        <v>524</v>
      </c>
      <c r="N101" s="759">
        <f>L101-M101</f>
        <v>0</v>
      </c>
      <c r="O101" s="759">
        <f>$F101*N101</f>
        <v>0</v>
      </c>
      <c r="P101" s="759">
        <f>O101/1000000</f>
        <v>0</v>
      </c>
      <c r="Q101" s="790" t="s">
        <v>450</v>
      </c>
    </row>
    <row r="102" spans="1:17" s="762" customFormat="1" ht="15.75" customHeight="1">
      <c r="A102" s="822">
        <v>4</v>
      </c>
      <c r="B102" s="827" t="s">
        <v>112</v>
      </c>
      <c r="C102" s="823">
        <v>4865137</v>
      </c>
      <c r="D102" s="828" t="s">
        <v>12</v>
      </c>
      <c r="E102" s="825" t="s">
        <v>346</v>
      </c>
      <c r="F102" s="826">
        <v>-100</v>
      </c>
      <c r="G102" s="758">
        <v>73890</v>
      </c>
      <c r="H102" s="759">
        <v>74155</v>
      </c>
      <c r="I102" s="775">
        <f>G102-H102</f>
        <v>-265</v>
      </c>
      <c r="J102" s="775">
        <f t="shared" si="18"/>
        <v>26500</v>
      </c>
      <c r="K102" s="775">
        <f t="shared" si="19"/>
        <v>0.0265</v>
      </c>
      <c r="L102" s="758">
        <v>144004</v>
      </c>
      <c r="M102" s="759">
        <v>144004</v>
      </c>
      <c r="N102" s="759">
        <f>L102-M102</f>
        <v>0</v>
      </c>
      <c r="O102" s="759">
        <f t="shared" si="20"/>
        <v>0</v>
      </c>
      <c r="P102" s="759">
        <f t="shared" si="21"/>
        <v>0</v>
      </c>
      <c r="Q102" s="761"/>
    </row>
    <row r="103" spans="1:17" s="762" customFormat="1" ht="15">
      <c r="A103" s="822">
        <v>5</v>
      </c>
      <c r="B103" s="827" t="s">
        <v>113</v>
      </c>
      <c r="C103" s="823">
        <v>4865138</v>
      </c>
      <c r="D103" s="828" t="s">
        <v>12</v>
      </c>
      <c r="E103" s="825" t="s">
        <v>346</v>
      </c>
      <c r="F103" s="826">
        <v>-200</v>
      </c>
      <c r="G103" s="758">
        <v>971091</v>
      </c>
      <c r="H103" s="759">
        <v>972241</v>
      </c>
      <c r="I103" s="775">
        <f>G103-H103</f>
        <v>-1150</v>
      </c>
      <c r="J103" s="775">
        <f t="shared" si="18"/>
        <v>230000</v>
      </c>
      <c r="K103" s="775">
        <f t="shared" si="19"/>
        <v>0.23</v>
      </c>
      <c r="L103" s="758">
        <v>994945</v>
      </c>
      <c r="M103" s="759">
        <v>994945</v>
      </c>
      <c r="N103" s="759">
        <f>L103-M103</f>
        <v>0</v>
      </c>
      <c r="O103" s="759">
        <f t="shared" si="20"/>
        <v>0</v>
      </c>
      <c r="P103" s="759">
        <f t="shared" si="21"/>
        <v>0</v>
      </c>
      <c r="Q103" s="829"/>
    </row>
    <row r="104" spans="1:17" s="762" customFormat="1" ht="18">
      <c r="A104" s="822">
        <v>6</v>
      </c>
      <c r="B104" s="827" t="s">
        <v>114</v>
      </c>
      <c r="C104" s="823">
        <v>5295200</v>
      </c>
      <c r="D104" s="828" t="s">
        <v>12</v>
      </c>
      <c r="E104" s="825" t="s">
        <v>346</v>
      </c>
      <c r="F104" s="826">
        <v>-200</v>
      </c>
      <c r="G104" s="455">
        <v>44452</v>
      </c>
      <c r="H104" s="341">
        <v>41233</v>
      </c>
      <c r="I104" s="430">
        <f>G104-H104</f>
        <v>3219</v>
      </c>
      <c r="J104" s="430">
        <f t="shared" si="18"/>
        <v>-643800</v>
      </c>
      <c r="K104" s="430">
        <f t="shared" si="19"/>
        <v>-0.6438</v>
      </c>
      <c r="L104" s="455">
        <v>118468</v>
      </c>
      <c r="M104" s="341">
        <v>118468</v>
      </c>
      <c r="N104" s="427">
        <f>L104-M104</f>
        <v>0</v>
      </c>
      <c r="O104" s="427">
        <f t="shared" si="20"/>
        <v>0</v>
      </c>
      <c r="P104" s="427">
        <f t="shared" si="21"/>
        <v>0</v>
      </c>
      <c r="Q104" s="849"/>
    </row>
    <row r="105" spans="1:17" s="463" customFormat="1" ht="15">
      <c r="A105" s="360">
        <v>7</v>
      </c>
      <c r="B105" s="361" t="s">
        <v>115</v>
      </c>
      <c r="C105" s="364">
        <v>4865050</v>
      </c>
      <c r="D105" s="40" t="s">
        <v>12</v>
      </c>
      <c r="E105" s="41" t="s">
        <v>346</v>
      </c>
      <c r="F105" s="370">
        <v>-800</v>
      </c>
      <c r="G105" s="340">
        <v>17470</v>
      </c>
      <c r="H105" s="341">
        <v>17163</v>
      </c>
      <c r="I105" s="276">
        <f aca="true" t="shared" si="22" ref="I105:I110">G105-H105</f>
        <v>307</v>
      </c>
      <c r="J105" s="276">
        <f t="shared" si="18"/>
        <v>-245600</v>
      </c>
      <c r="K105" s="276">
        <f t="shared" si="19"/>
        <v>-0.2456</v>
      </c>
      <c r="L105" s="340">
        <v>13864</v>
      </c>
      <c r="M105" s="341">
        <v>13864</v>
      </c>
      <c r="N105" s="341">
        <f aca="true" t="shared" si="23" ref="N105:N110">L105-M105</f>
        <v>0</v>
      </c>
      <c r="O105" s="341">
        <f t="shared" si="20"/>
        <v>0</v>
      </c>
      <c r="P105" s="341">
        <f t="shared" si="21"/>
        <v>0</v>
      </c>
      <c r="Q105" s="478"/>
    </row>
    <row r="106" spans="1:17" s="463" customFormat="1" ht="15.75" customHeight="1">
      <c r="A106" s="360">
        <v>8</v>
      </c>
      <c r="B106" s="361" t="s">
        <v>373</v>
      </c>
      <c r="C106" s="364">
        <v>4864949</v>
      </c>
      <c r="D106" s="40" t="s">
        <v>12</v>
      </c>
      <c r="E106" s="41" t="s">
        <v>346</v>
      </c>
      <c r="F106" s="370">
        <v>-2000</v>
      </c>
      <c r="G106" s="340">
        <v>15291</v>
      </c>
      <c r="H106" s="341">
        <v>15143</v>
      </c>
      <c r="I106" s="276">
        <f t="shared" si="22"/>
        <v>148</v>
      </c>
      <c r="J106" s="276">
        <f t="shared" si="18"/>
        <v>-296000</v>
      </c>
      <c r="K106" s="276">
        <f t="shared" si="19"/>
        <v>-0.296</v>
      </c>
      <c r="L106" s="340">
        <v>4478</v>
      </c>
      <c r="M106" s="341">
        <v>4478</v>
      </c>
      <c r="N106" s="341">
        <f t="shared" si="23"/>
        <v>0</v>
      </c>
      <c r="O106" s="341">
        <f t="shared" si="20"/>
        <v>0</v>
      </c>
      <c r="P106" s="341">
        <f t="shared" si="21"/>
        <v>0</v>
      </c>
      <c r="Q106" s="501"/>
    </row>
    <row r="107" spans="1:17" s="463" customFormat="1" ht="15.75" customHeight="1">
      <c r="A107" s="360">
        <v>9</v>
      </c>
      <c r="B107" s="361" t="s">
        <v>395</v>
      </c>
      <c r="C107" s="364">
        <v>5128434</v>
      </c>
      <c r="D107" s="40" t="s">
        <v>12</v>
      </c>
      <c r="E107" s="41" t="s">
        <v>346</v>
      </c>
      <c r="F107" s="370">
        <v>-800</v>
      </c>
      <c r="G107" s="340">
        <v>973515</v>
      </c>
      <c r="H107" s="341">
        <v>974329</v>
      </c>
      <c r="I107" s="276">
        <f t="shared" si="22"/>
        <v>-814</v>
      </c>
      <c r="J107" s="276">
        <f t="shared" si="18"/>
        <v>651200</v>
      </c>
      <c r="K107" s="276">
        <f t="shared" si="19"/>
        <v>0.6512</v>
      </c>
      <c r="L107" s="340">
        <v>986568</v>
      </c>
      <c r="M107" s="341">
        <v>986568</v>
      </c>
      <c r="N107" s="341">
        <f t="shared" si="23"/>
        <v>0</v>
      </c>
      <c r="O107" s="341">
        <f t="shared" si="20"/>
        <v>0</v>
      </c>
      <c r="P107" s="341">
        <f t="shared" si="21"/>
        <v>0</v>
      </c>
      <c r="Q107" s="467"/>
    </row>
    <row r="108" spans="1:17" s="463" customFormat="1" ht="15.75" customHeight="1">
      <c r="A108" s="360">
        <v>10</v>
      </c>
      <c r="B108" s="361" t="s">
        <v>394</v>
      </c>
      <c r="C108" s="364">
        <v>4864998</v>
      </c>
      <c r="D108" s="40" t="s">
        <v>12</v>
      </c>
      <c r="E108" s="41" t="s">
        <v>346</v>
      </c>
      <c r="F108" s="370">
        <v>-800</v>
      </c>
      <c r="G108" s="340">
        <v>981568</v>
      </c>
      <c r="H108" s="341">
        <v>983868</v>
      </c>
      <c r="I108" s="276">
        <f>G108-H108</f>
        <v>-2300</v>
      </c>
      <c r="J108" s="276">
        <f>$F108*I108</f>
        <v>1840000</v>
      </c>
      <c r="K108" s="276">
        <f>J108/1000000</f>
        <v>1.84</v>
      </c>
      <c r="L108" s="340">
        <v>987337</v>
      </c>
      <c r="M108" s="341">
        <v>987337</v>
      </c>
      <c r="N108" s="341">
        <f>L108-M108</f>
        <v>0</v>
      </c>
      <c r="O108" s="341">
        <f>$F108*N108</f>
        <v>0</v>
      </c>
      <c r="P108" s="341">
        <f>O108/1000000</f>
        <v>0</v>
      </c>
      <c r="Q108" s="467"/>
    </row>
    <row r="109" spans="1:17" s="463" customFormat="1" ht="15.75" customHeight="1">
      <c r="A109" s="360">
        <v>11</v>
      </c>
      <c r="B109" s="361" t="s">
        <v>388</v>
      </c>
      <c r="C109" s="364">
        <v>4864993</v>
      </c>
      <c r="D109" s="169" t="s">
        <v>12</v>
      </c>
      <c r="E109" s="258" t="s">
        <v>346</v>
      </c>
      <c r="F109" s="370">
        <v>-800</v>
      </c>
      <c r="G109" s="340">
        <v>989152</v>
      </c>
      <c r="H109" s="341">
        <v>990608</v>
      </c>
      <c r="I109" s="276">
        <f>G109-H109</f>
        <v>-1456</v>
      </c>
      <c r="J109" s="276">
        <f>$F109*I109</f>
        <v>1164800</v>
      </c>
      <c r="K109" s="276">
        <f>J109/1000000</f>
        <v>1.1648</v>
      </c>
      <c r="L109" s="340">
        <v>993925</v>
      </c>
      <c r="M109" s="341">
        <v>993925</v>
      </c>
      <c r="N109" s="341">
        <f>L109-M109</f>
        <v>0</v>
      </c>
      <c r="O109" s="341">
        <f>$F109*N109</f>
        <v>0</v>
      </c>
      <c r="P109" s="341">
        <f>O109/1000000</f>
        <v>0</v>
      </c>
      <c r="Q109" s="468"/>
    </row>
    <row r="110" spans="1:17" s="463" customFormat="1" ht="15.75" customHeight="1">
      <c r="A110" s="360">
        <v>12</v>
      </c>
      <c r="B110" s="361" t="s">
        <v>431</v>
      </c>
      <c r="C110" s="364">
        <v>5128447</v>
      </c>
      <c r="D110" s="169" t="s">
        <v>12</v>
      </c>
      <c r="E110" s="258" t="s">
        <v>346</v>
      </c>
      <c r="F110" s="370">
        <v>-800</v>
      </c>
      <c r="G110" s="340">
        <v>978153</v>
      </c>
      <c r="H110" s="341">
        <v>979467</v>
      </c>
      <c r="I110" s="276">
        <f t="shared" si="22"/>
        <v>-1314</v>
      </c>
      <c r="J110" s="276">
        <f>$F110*I110</f>
        <v>1051200</v>
      </c>
      <c r="K110" s="276">
        <f>J110/1000000</f>
        <v>1.0512</v>
      </c>
      <c r="L110" s="340">
        <v>994513</v>
      </c>
      <c r="M110" s="341">
        <v>994513</v>
      </c>
      <c r="N110" s="341">
        <f t="shared" si="23"/>
        <v>0</v>
      </c>
      <c r="O110" s="341">
        <f>$F110*N110</f>
        <v>0</v>
      </c>
      <c r="P110" s="341">
        <f>O110/1000000</f>
        <v>0</v>
      </c>
      <c r="Q110" s="502"/>
    </row>
    <row r="111" spans="1:17" s="463" customFormat="1" ht="15.75" customHeight="1">
      <c r="A111" s="360"/>
      <c r="B111" s="362" t="s">
        <v>378</v>
      </c>
      <c r="C111" s="364"/>
      <c r="D111" s="44"/>
      <c r="E111" s="44"/>
      <c r="F111" s="370"/>
      <c r="G111" s="392"/>
      <c r="H111" s="276"/>
      <c r="I111" s="276"/>
      <c r="J111" s="276"/>
      <c r="K111" s="276"/>
      <c r="L111" s="340"/>
      <c r="M111" s="341"/>
      <c r="N111" s="341"/>
      <c r="O111" s="341"/>
      <c r="P111" s="341"/>
      <c r="Q111" s="467"/>
    </row>
    <row r="112" spans="1:17" s="463" customFormat="1" ht="15.75" customHeight="1">
      <c r="A112" s="360">
        <v>13</v>
      </c>
      <c r="B112" s="361" t="s">
        <v>116</v>
      </c>
      <c r="C112" s="364">
        <v>4864951</v>
      </c>
      <c r="D112" s="40" t="s">
        <v>12</v>
      </c>
      <c r="E112" s="41" t="s">
        <v>346</v>
      </c>
      <c r="F112" s="370">
        <v>-1000</v>
      </c>
      <c r="G112" s="340">
        <v>976299</v>
      </c>
      <c r="H112" s="341">
        <v>978583</v>
      </c>
      <c r="I112" s="276">
        <f>G112-H112</f>
        <v>-2284</v>
      </c>
      <c r="J112" s="276">
        <f>$F112*I112</f>
        <v>2284000</v>
      </c>
      <c r="K112" s="276">
        <f>J112/1000000</f>
        <v>2.284</v>
      </c>
      <c r="L112" s="340">
        <v>32283</v>
      </c>
      <c r="M112" s="341">
        <v>32283</v>
      </c>
      <c r="N112" s="341">
        <f>L112-M112</f>
        <v>0</v>
      </c>
      <c r="O112" s="341">
        <f>$F112*N112</f>
        <v>0</v>
      </c>
      <c r="P112" s="341">
        <f>O112/1000000</f>
        <v>0</v>
      </c>
      <c r="Q112" s="467"/>
    </row>
    <row r="113" spans="1:17" s="762" customFormat="1" ht="15.75" customHeight="1">
      <c r="A113" s="822">
        <v>14</v>
      </c>
      <c r="B113" s="827" t="s">
        <v>117</v>
      </c>
      <c r="C113" s="823">
        <v>4865016</v>
      </c>
      <c r="D113" s="828" t="s">
        <v>12</v>
      </c>
      <c r="E113" s="825" t="s">
        <v>346</v>
      </c>
      <c r="F113" s="826">
        <v>-800</v>
      </c>
      <c r="G113" s="340">
        <v>7</v>
      </c>
      <c r="H113" s="759">
        <v>7</v>
      </c>
      <c r="I113" s="775">
        <f>G113-H113</f>
        <v>0</v>
      </c>
      <c r="J113" s="775">
        <f>$F113*I113</f>
        <v>0</v>
      </c>
      <c r="K113" s="775">
        <f>J113/1000000</f>
        <v>0</v>
      </c>
      <c r="L113" s="340">
        <v>999722</v>
      </c>
      <c r="M113" s="759">
        <v>999722</v>
      </c>
      <c r="N113" s="759">
        <f>L113-M113</f>
        <v>0</v>
      </c>
      <c r="O113" s="759">
        <f>$F113*N113</f>
        <v>0</v>
      </c>
      <c r="P113" s="759">
        <f>O113/1000000</f>
        <v>0</v>
      </c>
      <c r="Q113" s="789"/>
    </row>
    <row r="114" spans="1:17" ht="15.75" customHeight="1">
      <c r="A114" s="360"/>
      <c r="B114" s="363" t="s">
        <v>118</v>
      </c>
      <c r="C114" s="364"/>
      <c r="D114" s="40"/>
      <c r="E114" s="40"/>
      <c r="F114" s="370"/>
      <c r="G114" s="392"/>
      <c r="H114" s="388"/>
      <c r="I114" s="388"/>
      <c r="J114" s="388"/>
      <c r="K114" s="388"/>
      <c r="L114" s="338"/>
      <c r="M114" s="339"/>
      <c r="N114" s="339"/>
      <c r="O114" s="339"/>
      <c r="P114" s="339"/>
      <c r="Q114" s="154"/>
    </row>
    <row r="115" spans="1:17" s="463" customFormat="1" ht="15.75" customHeight="1">
      <c r="A115" s="360">
        <v>15</v>
      </c>
      <c r="B115" s="326" t="s">
        <v>44</v>
      </c>
      <c r="C115" s="364">
        <v>4864843</v>
      </c>
      <c r="D115" s="44" t="s">
        <v>12</v>
      </c>
      <c r="E115" s="41" t="s">
        <v>346</v>
      </c>
      <c r="F115" s="370">
        <v>-1000</v>
      </c>
      <c r="G115" s="340">
        <v>1938</v>
      </c>
      <c r="H115" s="341">
        <v>1988</v>
      </c>
      <c r="I115" s="276">
        <f>G115-H115</f>
        <v>-50</v>
      </c>
      <c r="J115" s="276">
        <f>$F115*I115</f>
        <v>50000</v>
      </c>
      <c r="K115" s="276">
        <f>J115/1000000</f>
        <v>0.05</v>
      </c>
      <c r="L115" s="340">
        <v>28235</v>
      </c>
      <c r="M115" s="341">
        <v>28235</v>
      </c>
      <c r="N115" s="341">
        <f>L115-M115</f>
        <v>0</v>
      </c>
      <c r="O115" s="341">
        <f>$F115*N115</f>
        <v>0</v>
      </c>
      <c r="P115" s="341">
        <f>O115/1000000</f>
        <v>0</v>
      </c>
      <c r="Q115" s="467"/>
    </row>
    <row r="116" spans="1:17" s="463" customFormat="1" ht="15.75" customHeight="1">
      <c r="A116" s="360">
        <v>16</v>
      </c>
      <c r="B116" s="361" t="s">
        <v>45</v>
      </c>
      <c r="C116" s="364">
        <v>5295123</v>
      </c>
      <c r="D116" s="40" t="s">
        <v>12</v>
      </c>
      <c r="E116" s="41" t="s">
        <v>346</v>
      </c>
      <c r="F116" s="370">
        <v>-100</v>
      </c>
      <c r="G116" s="340">
        <v>4001</v>
      </c>
      <c r="H116" s="341">
        <v>535</v>
      </c>
      <c r="I116" s="341">
        <f>G116-H116</f>
        <v>3466</v>
      </c>
      <c r="J116" s="341">
        <f>$F116*I116</f>
        <v>-346600</v>
      </c>
      <c r="K116" s="341">
        <f>J116/1000000</f>
        <v>-0.3466</v>
      </c>
      <c r="L116" s="340">
        <v>26254</v>
      </c>
      <c r="M116" s="341">
        <v>26340</v>
      </c>
      <c r="N116" s="341">
        <f>L116-M116</f>
        <v>-86</v>
      </c>
      <c r="O116" s="341">
        <f>$F116*N116</f>
        <v>8600</v>
      </c>
      <c r="P116" s="341">
        <f>O116/1000000</f>
        <v>0.0086</v>
      </c>
      <c r="Q116" s="467"/>
    </row>
    <row r="117" spans="1:17" ht="15.75" customHeight="1">
      <c r="A117" s="360"/>
      <c r="B117" s="363" t="s">
        <v>46</v>
      </c>
      <c r="C117" s="364"/>
      <c r="D117" s="40"/>
      <c r="E117" s="40"/>
      <c r="F117" s="370"/>
      <c r="G117" s="392"/>
      <c r="H117" s="388"/>
      <c r="I117" s="388"/>
      <c r="J117" s="388"/>
      <c r="K117" s="388"/>
      <c r="L117" s="338"/>
      <c r="M117" s="339"/>
      <c r="N117" s="339"/>
      <c r="O117" s="339"/>
      <c r="P117" s="339"/>
      <c r="Q117" s="154"/>
    </row>
    <row r="118" spans="1:17" s="463" customFormat="1" ht="15.75" customHeight="1">
      <c r="A118" s="360">
        <v>17</v>
      </c>
      <c r="B118" s="361" t="s">
        <v>83</v>
      </c>
      <c r="C118" s="364">
        <v>4865169</v>
      </c>
      <c r="D118" s="40" t="s">
        <v>12</v>
      </c>
      <c r="E118" s="41" t="s">
        <v>346</v>
      </c>
      <c r="F118" s="370">
        <v>-1000</v>
      </c>
      <c r="G118" s="340">
        <v>1355</v>
      </c>
      <c r="H118" s="341">
        <v>1360</v>
      </c>
      <c r="I118" s="276">
        <f>G118-H118</f>
        <v>-5</v>
      </c>
      <c r="J118" s="276">
        <f>$F118*I118</f>
        <v>5000</v>
      </c>
      <c r="K118" s="276">
        <f>J118/1000000</f>
        <v>0.005</v>
      </c>
      <c r="L118" s="340">
        <v>61307</v>
      </c>
      <c r="M118" s="341">
        <v>61309</v>
      </c>
      <c r="N118" s="341">
        <f>L118-M118</f>
        <v>-2</v>
      </c>
      <c r="O118" s="341">
        <f>$F118*N118</f>
        <v>2000</v>
      </c>
      <c r="P118" s="341">
        <f>O118/1000000</f>
        <v>0.002</v>
      </c>
      <c r="Q118" s="467"/>
    </row>
    <row r="119" spans="1:17" ht="15.75" customHeight="1">
      <c r="A119" s="360"/>
      <c r="B119" s="362" t="s">
        <v>50</v>
      </c>
      <c r="C119" s="348"/>
      <c r="D119" s="44"/>
      <c r="E119" s="44"/>
      <c r="F119" s="370"/>
      <c r="G119" s="392"/>
      <c r="H119" s="393"/>
      <c r="I119" s="393"/>
      <c r="J119" s="393"/>
      <c r="K119" s="388"/>
      <c r="L119" s="340"/>
      <c r="M119" s="390"/>
      <c r="N119" s="390"/>
      <c r="O119" s="390"/>
      <c r="P119" s="339"/>
      <c r="Q119" s="190"/>
    </row>
    <row r="120" spans="1:17" ht="15.75" customHeight="1">
      <c r="A120" s="360"/>
      <c r="B120" s="362" t="s">
        <v>51</v>
      </c>
      <c r="C120" s="348"/>
      <c r="D120" s="44"/>
      <c r="E120" s="44"/>
      <c r="F120" s="370"/>
      <c r="G120" s="392"/>
      <c r="H120" s="393"/>
      <c r="I120" s="393"/>
      <c r="J120" s="393"/>
      <c r="K120" s="388"/>
      <c r="L120" s="340"/>
      <c r="M120" s="390"/>
      <c r="N120" s="390"/>
      <c r="O120" s="390"/>
      <c r="P120" s="339"/>
      <c r="Q120" s="190"/>
    </row>
    <row r="121" spans="1:17" ht="15.75" customHeight="1">
      <c r="A121" s="366"/>
      <c r="B121" s="369" t="s">
        <v>64</v>
      </c>
      <c r="C121" s="364"/>
      <c r="D121" s="44"/>
      <c r="E121" s="44"/>
      <c r="F121" s="370"/>
      <c r="G121" s="392"/>
      <c r="H121" s="388"/>
      <c r="I121" s="388"/>
      <c r="J121" s="388"/>
      <c r="K121" s="388"/>
      <c r="L121" s="340"/>
      <c r="M121" s="339"/>
      <c r="N121" s="339"/>
      <c r="O121" s="339"/>
      <c r="P121" s="339"/>
      <c r="Q121" s="190"/>
    </row>
    <row r="122" spans="1:17" s="762" customFormat="1" ht="15" customHeight="1">
      <c r="A122" s="822">
        <v>18</v>
      </c>
      <c r="B122" s="830" t="s">
        <v>65</v>
      </c>
      <c r="C122" s="823">
        <v>4865088</v>
      </c>
      <c r="D122" s="828" t="s">
        <v>12</v>
      </c>
      <c r="E122" s="825" t="s">
        <v>346</v>
      </c>
      <c r="F122" s="826">
        <v>-166.66</v>
      </c>
      <c r="G122" s="758">
        <v>1496</v>
      </c>
      <c r="H122" s="759">
        <v>1318</v>
      </c>
      <c r="I122" s="775">
        <f>G122-H122</f>
        <v>178</v>
      </c>
      <c r="J122" s="775">
        <f>$F122*I122</f>
        <v>-29665.48</v>
      </c>
      <c r="K122" s="775">
        <f>J122/1000000</f>
        <v>-0.02966548</v>
      </c>
      <c r="L122" s="758">
        <v>1880</v>
      </c>
      <c r="M122" s="759">
        <v>1857</v>
      </c>
      <c r="N122" s="759">
        <f>L122-M122</f>
        <v>23</v>
      </c>
      <c r="O122" s="759">
        <f>$F122*N122</f>
        <v>-3833.18</v>
      </c>
      <c r="P122" s="759">
        <f>O122/1000000</f>
        <v>-0.00383318</v>
      </c>
      <c r="Q122" s="790"/>
    </row>
    <row r="123" spans="1:17" s="463" customFormat="1" ht="15.75" customHeight="1">
      <c r="A123" s="360">
        <v>19</v>
      </c>
      <c r="B123" s="514" t="s">
        <v>66</v>
      </c>
      <c r="C123" s="364">
        <v>4902579</v>
      </c>
      <c r="D123" s="40" t="s">
        <v>12</v>
      </c>
      <c r="E123" s="41" t="s">
        <v>346</v>
      </c>
      <c r="F123" s="370">
        <v>-500</v>
      </c>
      <c r="G123" s="340">
        <v>999885</v>
      </c>
      <c r="H123" s="341">
        <v>999920</v>
      </c>
      <c r="I123" s="276">
        <f>G123-H123</f>
        <v>-35</v>
      </c>
      <c r="J123" s="276">
        <f>$F123*I123</f>
        <v>17500</v>
      </c>
      <c r="K123" s="276">
        <f>J123/1000000</f>
        <v>0.0175</v>
      </c>
      <c r="L123" s="340">
        <v>552</v>
      </c>
      <c r="M123" s="341">
        <v>552</v>
      </c>
      <c r="N123" s="341">
        <f>L123-M123</f>
        <v>0</v>
      </c>
      <c r="O123" s="341">
        <f>$F123*N123</f>
        <v>0</v>
      </c>
      <c r="P123" s="341">
        <f>O123/1000000</f>
        <v>0</v>
      </c>
      <c r="Q123" s="467"/>
    </row>
    <row r="124" spans="1:17" s="463" customFormat="1" ht="15.75" customHeight="1">
      <c r="A124" s="360">
        <v>20</v>
      </c>
      <c r="B124" s="514" t="s">
        <v>67</v>
      </c>
      <c r="C124" s="364">
        <v>4902585</v>
      </c>
      <c r="D124" s="40" t="s">
        <v>12</v>
      </c>
      <c r="E124" s="41" t="s">
        <v>346</v>
      </c>
      <c r="F124" s="370">
        <v>-666.67</v>
      </c>
      <c r="G124" s="340">
        <v>944</v>
      </c>
      <c r="H124" s="341">
        <v>816</v>
      </c>
      <c r="I124" s="276">
        <f>G124-H124</f>
        <v>128</v>
      </c>
      <c r="J124" s="276">
        <f>$F124*I124</f>
        <v>-85333.76</v>
      </c>
      <c r="K124" s="276">
        <f>J124/1000000</f>
        <v>-0.08533376</v>
      </c>
      <c r="L124" s="340">
        <v>125</v>
      </c>
      <c r="M124" s="341">
        <v>125</v>
      </c>
      <c r="N124" s="341">
        <f>L124-M124</f>
        <v>0</v>
      </c>
      <c r="O124" s="341">
        <f>$F124*N124</f>
        <v>0</v>
      </c>
      <c r="P124" s="341">
        <f>O124/1000000</f>
        <v>0</v>
      </c>
      <c r="Q124" s="467"/>
    </row>
    <row r="125" spans="1:17" s="463" customFormat="1" ht="15.75" customHeight="1">
      <c r="A125" s="360">
        <v>21</v>
      </c>
      <c r="B125" s="514" t="s">
        <v>68</v>
      </c>
      <c r="C125" s="364">
        <v>4865072</v>
      </c>
      <c r="D125" s="40" t="s">
        <v>12</v>
      </c>
      <c r="E125" s="41" t="s">
        <v>346</v>
      </c>
      <c r="F125" s="739">
        <v>-666.666666666667</v>
      </c>
      <c r="G125" s="340">
        <v>4010</v>
      </c>
      <c r="H125" s="341">
        <v>3846</v>
      </c>
      <c r="I125" s="276">
        <f>G125-H125</f>
        <v>164</v>
      </c>
      <c r="J125" s="276">
        <f>$F125*I125</f>
        <v>-109333.33333333339</v>
      </c>
      <c r="K125" s="276">
        <f>J125/1000000</f>
        <v>-0.1093333333333334</v>
      </c>
      <c r="L125" s="340">
        <v>1431</v>
      </c>
      <c r="M125" s="341">
        <v>1431</v>
      </c>
      <c r="N125" s="341">
        <f>L125-M125</f>
        <v>0</v>
      </c>
      <c r="O125" s="341">
        <f>$F125*N125</f>
        <v>0</v>
      </c>
      <c r="P125" s="341">
        <f>O125/1000000</f>
        <v>0</v>
      </c>
      <c r="Q125" s="467"/>
    </row>
    <row r="126" spans="1:17" s="463" customFormat="1" ht="15.75" customHeight="1">
      <c r="A126" s="360"/>
      <c r="B126" s="369" t="s">
        <v>32</v>
      </c>
      <c r="C126" s="364"/>
      <c r="D126" s="44"/>
      <c r="E126" s="44"/>
      <c r="F126" s="370"/>
      <c r="G126" s="392"/>
      <c r="H126" s="276"/>
      <c r="I126" s="276"/>
      <c r="J126" s="276"/>
      <c r="K126" s="276"/>
      <c r="L126" s="340"/>
      <c r="M126" s="341"/>
      <c r="N126" s="341"/>
      <c r="O126" s="341"/>
      <c r="P126" s="341"/>
      <c r="Q126" s="467"/>
    </row>
    <row r="127" spans="1:17" s="762" customFormat="1" ht="15.75" customHeight="1">
      <c r="A127" s="822">
        <v>22</v>
      </c>
      <c r="B127" s="831" t="s">
        <v>69</v>
      </c>
      <c r="C127" s="823">
        <v>4864797</v>
      </c>
      <c r="D127" s="828" t="s">
        <v>12</v>
      </c>
      <c r="E127" s="825" t="s">
        <v>346</v>
      </c>
      <c r="F127" s="826">
        <v>-100</v>
      </c>
      <c r="G127" s="758">
        <v>8819</v>
      </c>
      <c r="H127" s="759">
        <v>6205</v>
      </c>
      <c r="I127" s="775">
        <f>G127-H127</f>
        <v>2614</v>
      </c>
      <c r="J127" s="775">
        <f>$F127*I127</f>
        <v>-261400</v>
      </c>
      <c r="K127" s="775">
        <f>J127/1000000</f>
        <v>-0.2614</v>
      </c>
      <c r="L127" s="758">
        <v>1781</v>
      </c>
      <c r="M127" s="759">
        <v>1781</v>
      </c>
      <c r="N127" s="759">
        <f>L127-M127</f>
        <v>0</v>
      </c>
      <c r="O127" s="759">
        <f>$F127*N127</f>
        <v>0</v>
      </c>
      <c r="P127" s="759">
        <f>O127/1000000</f>
        <v>0</v>
      </c>
      <c r="Q127" s="761"/>
    </row>
    <row r="128" spans="1:17" s="463" customFormat="1" ht="15.75" customHeight="1">
      <c r="A128" s="360">
        <v>23</v>
      </c>
      <c r="B128" s="740" t="s">
        <v>142</v>
      </c>
      <c r="C128" s="364">
        <v>4865086</v>
      </c>
      <c r="D128" s="40" t="s">
        <v>12</v>
      </c>
      <c r="E128" s="41" t="s">
        <v>346</v>
      </c>
      <c r="F128" s="370">
        <v>-100</v>
      </c>
      <c r="G128" s="340">
        <v>25435</v>
      </c>
      <c r="H128" s="341">
        <v>25337</v>
      </c>
      <c r="I128" s="276">
        <f>G128-H128</f>
        <v>98</v>
      </c>
      <c r="J128" s="276">
        <f>$F128*I128</f>
        <v>-9800</v>
      </c>
      <c r="K128" s="276">
        <f>J128/1000000</f>
        <v>-0.0098</v>
      </c>
      <c r="L128" s="340">
        <v>51316</v>
      </c>
      <c r="M128" s="341">
        <v>51316</v>
      </c>
      <c r="N128" s="341">
        <f>L128-M128</f>
        <v>0</v>
      </c>
      <c r="O128" s="341">
        <f>$F128*N128</f>
        <v>0</v>
      </c>
      <c r="P128" s="341">
        <f>O128/1000000</f>
        <v>0</v>
      </c>
      <c r="Q128" s="467"/>
    </row>
    <row r="129" spans="1:17" s="463" customFormat="1" ht="15.75" customHeight="1">
      <c r="A129" s="360"/>
      <c r="B129" s="363" t="s">
        <v>70</v>
      </c>
      <c r="C129" s="364"/>
      <c r="D129" s="40"/>
      <c r="E129" s="40"/>
      <c r="F129" s="370"/>
      <c r="G129" s="392"/>
      <c r="H129" s="276"/>
      <c r="I129" s="276"/>
      <c r="J129" s="276"/>
      <c r="K129" s="276"/>
      <c r="L129" s="340"/>
      <c r="M129" s="341"/>
      <c r="N129" s="341"/>
      <c r="O129" s="341"/>
      <c r="P129" s="341"/>
      <c r="Q129" s="467"/>
    </row>
    <row r="130" spans="1:17" s="463" customFormat="1" ht="14.25" customHeight="1">
      <c r="A130" s="360">
        <v>24</v>
      </c>
      <c r="B130" s="361" t="s">
        <v>63</v>
      </c>
      <c r="C130" s="364">
        <v>4902568</v>
      </c>
      <c r="D130" s="40" t="s">
        <v>12</v>
      </c>
      <c r="E130" s="41" t="s">
        <v>346</v>
      </c>
      <c r="F130" s="370">
        <v>-100</v>
      </c>
      <c r="G130" s="340">
        <v>997289</v>
      </c>
      <c r="H130" s="341">
        <v>997343</v>
      </c>
      <c r="I130" s="276">
        <f>G130-H130</f>
        <v>-54</v>
      </c>
      <c r="J130" s="276">
        <f>$F130*I130</f>
        <v>5400</v>
      </c>
      <c r="K130" s="276">
        <f>J130/1000000</f>
        <v>0.0054</v>
      </c>
      <c r="L130" s="340">
        <v>2607</v>
      </c>
      <c r="M130" s="341">
        <v>2614</v>
      </c>
      <c r="N130" s="341">
        <f>L130-M130</f>
        <v>-7</v>
      </c>
      <c r="O130" s="341">
        <f>$F130*N130</f>
        <v>700</v>
      </c>
      <c r="P130" s="341">
        <f>O130/1000000</f>
        <v>0.0007</v>
      </c>
      <c r="Q130" s="467"/>
    </row>
    <row r="131" spans="1:17" s="463" customFormat="1" ht="15.75" customHeight="1">
      <c r="A131" s="360">
        <v>25</v>
      </c>
      <c r="B131" s="361" t="s">
        <v>71</v>
      </c>
      <c r="C131" s="364">
        <v>4902549</v>
      </c>
      <c r="D131" s="40" t="s">
        <v>12</v>
      </c>
      <c r="E131" s="41" t="s">
        <v>346</v>
      </c>
      <c r="F131" s="370">
        <v>-100</v>
      </c>
      <c r="G131" s="340">
        <v>999748</v>
      </c>
      <c r="H131" s="341">
        <v>999748</v>
      </c>
      <c r="I131" s="276">
        <f>G131-H131</f>
        <v>0</v>
      </c>
      <c r="J131" s="276">
        <f>$F131*I131</f>
        <v>0</v>
      </c>
      <c r="K131" s="276">
        <f>J131/1000000</f>
        <v>0</v>
      </c>
      <c r="L131" s="340">
        <v>999983</v>
      </c>
      <c r="M131" s="341">
        <v>999983</v>
      </c>
      <c r="N131" s="341">
        <f>L131-M131</f>
        <v>0</v>
      </c>
      <c r="O131" s="341">
        <f>$F131*N131</f>
        <v>0</v>
      </c>
      <c r="P131" s="341">
        <f>O131/1000000</f>
        <v>0</v>
      </c>
      <c r="Q131" s="479"/>
    </row>
    <row r="132" spans="1:17" s="762" customFormat="1" ht="15.75" customHeight="1">
      <c r="A132" s="822">
        <v>26</v>
      </c>
      <c r="B132" s="827" t="s">
        <v>84</v>
      </c>
      <c r="C132" s="823">
        <v>4902527</v>
      </c>
      <c r="D132" s="828" t="s">
        <v>12</v>
      </c>
      <c r="E132" s="825" t="s">
        <v>346</v>
      </c>
      <c r="F132" s="826">
        <v>-100</v>
      </c>
      <c r="G132" s="758">
        <v>256</v>
      </c>
      <c r="H132" s="759">
        <v>253</v>
      </c>
      <c r="I132" s="775">
        <f>G132-H132</f>
        <v>3</v>
      </c>
      <c r="J132" s="775">
        <f>$F132*I132</f>
        <v>-300</v>
      </c>
      <c r="K132" s="775">
        <f>J132/1000000</f>
        <v>-0.0003</v>
      </c>
      <c r="L132" s="758">
        <v>39</v>
      </c>
      <c r="M132" s="759">
        <v>40</v>
      </c>
      <c r="N132" s="759">
        <f>L132-M132</f>
        <v>-1</v>
      </c>
      <c r="O132" s="759">
        <f>$F132*N132</f>
        <v>100</v>
      </c>
      <c r="P132" s="759">
        <f>O132/1000000</f>
        <v>0.0001</v>
      </c>
      <c r="Q132" s="761" t="s">
        <v>459</v>
      </c>
    </row>
    <row r="133" spans="1:17" s="762" customFormat="1" ht="15.75" customHeight="1">
      <c r="A133" s="822"/>
      <c r="B133" s="827"/>
      <c r="C133" s="823"/>
      <c r="D133" s="828"/>
      <c r="E133" s="825"/>
      <c r="F133" s="826"/>
      <c r="G133" s="758"/>
      <c r="H133" s="759"/>
      <c r="I133" s="775"/>
      <c r="J133" s="775"/>
      <c r="K133" s="775">
        <v>0.0253</v>
      </c>
      <c r="L133" s="758"/>
      <c r="M133" s="759"/>
      <c r="N133" s="759"/>
      <c r="O133" s="759"/>
      <c r="P133" s="759">
        <v>0.004</v>
      </c>
      <c r="Q133" s="893" t="s">
        <v>471</v>
      </c>
    </row>
    <row r="134" spans="1:17" s="463" customFormat="1" ht="15.75" customHeight="1">
      <c r="A134" s="360">
        <v>27</v>
      </c>
      <c r="B134" s="361" t="s">
        <v>72</v>
      </c>
      <c r="C134" s="364">
        <v>4902578</v>
      </c>
      <c r="D134" s="40" t="s">
        <v>12</v>
      </c>
      <c r="E134" s="41" t="s">
        <v>346</v>
      </c>
      <c r="F134" s="370">
        <v>-100</v>
      </c>
      <c r="G134" s="340">
        <v>999991</v>
      </c>
      <c r="H134" s="341">
        <v>1000000</v>
      </c>
      <c r="I134" s="276">
        <f>G134-H134</f>
        <v>-9</v>
      </c>
      <c r="J134" s="276">
        <f>$F134*I134</f>
        <v>900</v>
      </c>
      <c r="K134" s="276">
        <f>J134/1000000</f>
        <v>0.0009</v>
      </c>
      <c r="L134" s="340">
        <v>999997</v>
      </c>
      <c r="M134" s="341">
        <v>1000000</v>
      </c>
      <c r="N134" s="341">
        <f>L134-M134</f>
        <v>-3</v>
      </c>
      <c r="O134" s="341">
        <f>$F134*N134</f>
        <v>300</v>
      </c>
      <c r="P134" s="341">
        <f>O134/1000000</f>
        <v>0.0003</v>
      </c>
      <c r="Q134" s="504"/>
    </row>
    <row r="135" spans="1:17" s="463" customFormat="1" ht="15.75" customHeight="1">
      <c r="A135" s="360">
        <v>28</v>
      </c>
      <c r="B135" s="361" t="s">
        <v>73</v>
      </c>
      <c r="C135" s="364">
        <v>4902538</v>
      </c>
      <c r="D135" s="40" t="s">
        <v>12</v>
      </c>
      <c r="E135" s="41" t="s">
        <v>346</v>
      </c>
      <c r="F135" s="370">
        <v>-100</v>
      </c>
      <c r="G135" s="340">
        <v>999762</v>
      </c>
      <c r="H135" s="341">
        <v>999762</v>
      </c>
      <c r="I135" s="276">
        <f>G135-H135</f>
        <v>0</v>
      </c>
      <c r="J135" s="276">
        <f>$F135*I135</f>
        <v>0</v>
      </c>
      <c r="K135" s="276">
        <f>J135/1000000</f>
        <v>0</v>
      </c>
      <c r="L135" s="340">
        <v>999987</v>
      </c>
      <c r="M135" s="341">
        <v>999987</v>
      </c>
      <c r="N135" s="341">
        <f>L135-M135</f>
        <v>0</v>
      </c>
      <c r="O135" s="341">
        <f>$F135*N135</f>
        <v>0</v>
      </c>
      <c r="P135" s="341">
        <f>O135/1000000</f>
        <v>0</v>
      </c>
      <c r="Q135" s="467"/>
    </row>
    <row r="136" spans="1:17" s="463" customFormat="1" ht="15.75" customHeight="1">
      <c r="A136" s="360"/>
      <c r="B136" s="363" t="s">
        <v>74</v>
      </c>
      <c r="C136" s="364"/>
      <c r="D136" s="40"/>
      <c r="E136" s="40"/>
      <c r="F136" s="370"/>
      <c r="G136" s="392"/>
      <c r="H136" s="276"/>
      <c r="I136" s="276"/>
      <c r="J136" s="276"/>
      <c r="K136" s="276"/>
      <c r="L136" s="340"/>
      <c r="M136" s="341"/>
      <c r="N136" s="341"/>
      <c r="O136" s="341"/>
      <c r="P136" s="341"/>
      <c r="Q136" s="467"/>
    </row>
    <row r="137" spans="1:17" s="463" customFormat="1" ht="15.75" customHeight="1">
      <c r="A137" s="360">
        <v>29</v>
      </c>
      <c r="B137" s="361" t="s">
        <v>75</v>
      </c>
      <c r="C137" s="364">
        <v>4902540</v>
      </c>
      <c r="D137" s="40" t="s">
        <v>12</v>
      </c>
      <c r="E137" s="41" t="s">
        <v>346</v>
      </c>
      <c r="F137" s="370">
        <v>-100</v>
      </c>
      <c r="G137" s="340">
        <v>1928</v>
      </c>
      <c r="H137" s="341">
        <v>1913</v>
      </c>
      <c r="I137" s="276">
        <f>G137-H137</f>
        <v>15</v>
      </c>
      <c r="J137" s="276">
        <f>$F137*I137</f>
        <v>-1500</v>
      </c>
      <c r="K137" s="276">
        <f>J137/1000000</f>
        <v>-0.0015</v>
      </c>
      <c r="L137" s="340">
        <v>9448</v>
      </c>
      <c r="M137" s="341">
        <v>9285</v>
      </c>
      <c r="N137" s="341">
        <f>L137-M137</f>
        <v>163</v>
      </c>
      <c r="O137" s="341">
        <f>$F137*N137</f>
        <v>-16300</v>
      </c>
      <c r="P137" s="341">
        <f>O137/1000000</f>
        <v>-0.0163</v>
      </c>
      <c r="Q137" s="479"/>
    </row>
    <row r="138" spans="1:17" s="762" customFormat="1" ht="15.75" customHeight="1">
      <c r="A138" s="822">
        <v>30</v>
      </c>
      <c r="B138" s="827" t="s">
        <v>76</v>
      </c>
      <c r="C138" s="823">
        <v>4902520</v>
      </c>
      <c r="D138" s="828" t="s">
        <v>12</v>
      </c>
      <c r="E138" s="825" t="s">
        <v>346</v>
      </c>
      <c r="F138" s="823">
        <v>-100</v>
      </c>
      <c r="G138" s="758">
        <v>1432</v>
      </c>
      <c r="H138" s="759">
        <v>1040</v>
      </c>
      <c r="I138" s="775">
        <f>G138-H138</f>
        <v>392</v>
      </c>
      <c r="J138" s="775">
        <f>$F138*I138</f>
        <v>-39200</v>
      </c>
      <c r="K138" s="775">
        <f>J138/1000000</f>
        <v>-0.0392</v>
      </c>
      <c r="L138" s="758">
        <v>198</v>
      </c>
      <c r="M138" s="759">
        <v>198</v>
      </c>
      <c r="N138" s="759">
        <f>L138-M138</f>
        <v>0</v>
      </c>
      <c r="O138" s="759">
        <f>$F138*N138</f>
        <v>0</v>
      </c>
      <c r="P138" s="759">
        <f>O138/1000000</f>
        <v>0</v>
      </c>
      <c r="Q138" s="832"/>
    </row>
    <row r="139" spans="1:17" s="463" customFormat="1" ht="15.75" customHeight="1" thickBot="1">
      <c r="A139" s="465">
        <v>31</v>
      </c>
      <c r="B139" s="729" t="s">
        <v>77</v>
      </c>
      <c r="C139" s="365">
        <v>4902536</v>
      </c>
      <c r="D139" s="90" t="s">
        <v>12</v>
      </c>
      <c r="E139" s="512" t="s">
        <v>346</v>
      </c>
      <c r="F139" s="365">
        <v>-100</v>
      </c>
      <c r="G139" s="340">
        <v>15086</v>
      </c>
      <c r="H139" s="466">
        <v>14600</v>
      </c>
      <c r="I139" s="466">
        <f>G139-H139</f>
        <v>486</v>
      </c>
      <c r="J139" s="466">
        <f>$F139*I139</f>
        <v>-48600</v>
      </c>
      <c r="K139" s="466">
        <f>J139/1000000</f>
        <v>-0.0486</v>
      </c>
      <c r="L139" s="340">
        <v>5340</v>
      </c>
      <c r="M139" s="466">
        <v>5340</v>
      </c>
      <c r="N139" s="466">
        <f>L139-M139</f>
        <v>0</v>
      </c>
      <c r="O139" s="466">
        <f>$F139*N139</f>
        <v>0</v>
      </c>
      <c r="P139" s="466">
        <f>O139/1000000</f>
        <v>0</v>
      </c>
      <c r="Q139" s="465"/>
    </row>
    <row r="140" ht="13.5" thickTop="1"/>
    <row r="141" spans="4:16" ht="16.5">
      <c r="D141" s="21"/>
      <c r="K141" s="419">
        <f>SUM(K98:K139)</f>
        <v>4.786241786666663</v>
      </c>
      <c r="L141" s="53"/>
      <c r="M141" s="53"/>
      <c r="N141" s="53"/>
      <c r="O141" s="53"/>
      <c r="P141" s="394">
        <f>SUM(P98:P139)</f>
        <v>-0.004933179999999999</v>
      </c>
    </row>
    <row r="142" spans="11:16" ht="14.25">
      <c r="K142" s="53"/>
      <c r="L142" s="53"/>
      <c r="M142" s="53"/>
      <c r="N142" s="53"/>
      <c r="O142" s="53"/>
      <c r="P142" s="53"/>
    </row>
    <row r="143" spans="11:16" ht="14.25">
      <c r="K143" s="53"/>
      <c r="L143" s="53"/>
      <c r="M143" s="53"/>
      <c r="N143" s="53"/>
      <c r="O143" s="53"/>
      <c r="P143" s="53"/>
    </row>
    <row r="144" spans="17:18" ht="12.75">
      <c r="Q144" s="404" t="str">
        <f>NDPL!Q1</f>
        <v>NOVEMBER -2017</v>
      </c>
      <c r="R144" s="255"/>
    </row>
    <row r="145" ht="13.5" thickBot="1"/>
    <row r="146" spans="1:17" ht="44.25" customHeight="1">
      <c r="A146" s="333"/>
      <c r="B146" s="331" t="s">
        <v>147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50"/>
    </row>
    <row r="147" spans="1:17" ht="19.5" customHeight="1">
      <c r="A147" s="235"/>
      <c r="B147" s="281" t="s">
        <v>148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51"/>
    </row>
    <row r="148" spans="1:17" ht="19.5" customHeight="1">
      <c r="A148" s="235"/>
      <c r="B148" s="277" t="s">
        <v>249</v>
      </c>
      <c r="C148" s="18"/>
      <c r="D148" s="18"/>
      <c r="E148" s="18"/>
      <c r="F148" s="18"/>
      <c r="G148" s="18"/>
      <c r="H148" s="18"/>
      <c r="I148" s="18"/>
      <c r="J148" s="18"/>
      <c r="K148" s="204">
        <f>K59</f>
        <v>-6.6056332</v>
      </c>
      <c r="L148" s="204"/>
      <c r="M148" s="204"/>
      <c r="N148" s="204"/>
      <c r="O148" s="204"/>
      <c r="P148" s="204">
        <f>P59</f>
        <v>0.3111162999999997</v>
      </c>
      <c r="Q148" s="51"/>
    </row>
    <row r="149" spans="1:17" ht="19.5" customHeight="1">
      <c r="A149" s="235"/>
      <c r="B149" s="277" t="s">
        <v>250</v>
      </c>
      <c r="C149" s="18"/>
      <c r="D149" s="18"/>
      <c r="E149" s="18"/>
      <c r="F149" s="18"/>
      <c r="G149" s="18"/>
      <c r="H149" s="18"/>
      <c r="I149" s="18"/>
      <c r="J149" s="18"/>
      <c r="K149" s="420">
        <f>K141</f>
        <v>4.786241786666663</v>
      </c>
      <c r="L149" s="204"/>
      <c r="M149" s="204"/>
      <c r="N149" s="204"/>
      <c r="O149" s="204"/>
      <c r="P149" s="204">
        <f>P141</f>
        <v>-0.004933179999999999</v>
      </c>
      <c r="Q149" s="51"/>
    </row>
    <row r="150" spans="1:17" ht="19.5" customHeight="1">
      <c r="A150" s="235"/>
      <c r="B150" s="277" t="s">
        <v>149</v>
      </c>
      <c r="C150" s="18"/>
      <c r="D150" s="18"/>
      <c r="E150" s="18"/>
      <c r="F150" s="18"/>
      <c r="G150" s="18"/>
      <c r="H150" s="18"/>
      <c r="I150" s="18"/>
      <c r="J150" s="18"/>
      <c r="K150" s="420">
        <f>'ROHTAK ROAD'!K42</f>
        <v>-0.6735249999999999</v>
      </c>
      <c r="L150" s="204"/>
      <c r="M150" s="204"/>
      <c r="N150" s="204"/>
      <c r="O150" s="204"/>
      <c r="P150" s="420">
        <f>'ROHTAK ROAD'!P42</f>
        <v>0</v>
      </c>
      <c r="Q150" s="51"/>
    </row>
    <row r="151" spans="1:17" ht="19.5" customHeight="1">
      <c r="A151" s="235"/>
      <c r="B151" s="277" t="s">
        <v>150</v>
      </c>
      <c r="C151" s="18"/>
      <c r="D151" s="18"/>
      <c r="E151" s="18"/>
      <c r="F151" s="18"/>
      <c r="G151" s="18"/>
      <c r="H151" s="18"/>
      <c r="I151" s="18"/>
      <c r="J151" s="18"/>
      <c r="K151" s="420">
        <f>SUM(K148:K150)</f>
        <v>-2.4929164133333366</v>
      </c>
      <c r="L151" s="204"/>
      <c r="M151" s="204"/>
      <c r="N151" s="204"/>
      <c r="O151" s="204"/>
      <c r="P151" s="420">
        <f>SUM(P148:P150)</f>
        <v>0.3061831199999997</v>
      </c>
      <c r="Q151" s="51"/>
    </row>
    <row r="152" spans="1:17" ht="19.5" customHeight="1">
      <c r="A152" s="235"/>
      <c r="B152" s="281" t="s">
        <v>151</v>
      </c>
      <c r="C152" s="18"/>
      <c r="D152" s="18"/>
      <c r="E152" s="18"/>
      <c r="F152" s="18"/>
      <c r="G152" s="18"/>
      <c r="H152" s="18"/>
      <c r="I152" s="18"/>
      <c r="J152" s="18"/>
      <c r="K152" s="204"/>
      <c r="L152" s="204"/>
      <c r="M152" s="204"/>
      <c r="N152" s="204"/>
      <c r="O152" s="204"/>
      <c r="P152" s="204"/>
      <c r="Q152" s="51"/>
    </row>
    <row r="153" spans="1:17" ht="19.5" customHeight="1">
      <c r="A153" s="235"/>
      <c r="B153" s="277" t="s">
        <v>251</v>
      </c>
      <c r="C153" s="18"/>
      <c r="D153" s="18"/>
      <c r="E153" s="18"/>
      <c r="F153" s="18"/>
      <c r="G153" s="18"/>
      <c r="H153" s="18"/>
      <c r="I153" s="18"/>
      <c r="J153" s="18"/>
      <c r="K153" s="204">
        <f>K90</f>
        <v>2.737</v>
      </c>
      <c r="L153" s="204"/>
      <c r="M153" s="204"/>
      <c r="N153" s="204"/>
      <c r="O153" s="204"/>
      <c r="P153" s="204">
        <f>P90</f>
        <v>0</v>
      </c>
      <c r="Q153" s="51"/>
    </row>
    <row r="154" spans="1:17" ht="19.5" customHeight="1" thickBot="1">
      <c r="A154" s="236"/>
      <c r="B154" s="332" t="s">
        <v>152</v>
      </c>
      <c r="C154" s="52"/>
      <c r="D154" s="52"/>
      <c r="E154" s="52"/>
      <c r="F154" s="52"/>
      <c r="G154" s="52"/>
      <c r="H154" s="52"/>
      <c r="I154" s="52"/>
      <c r="J154" s="52"/>
      <c r="K154" s="421">
        <f>SUM(K151:K153)</f>
        <v>0.24408358666666352</v>
      </c>
      <c r="L154" s="202"/>
      <c r="M154" s="202"/>
      <c r="N154" s="202"/>
      <c r="O154" s="202"/>
      <c r="P154" s="201">
        <f>SUM(P151:P153)</f>
        <v>0.3061831199999997</v>
      </c>
      <c r="Q154" s="203"/>
    </row>
    <row r="155" ht="12.75">
      <c r="A155" s="235"/>
    </row>
    <row r="156" ht="12.75">
      <c r="A156" s="235"/>
    </row>
    <row r="157" ht="12.75">
      <c r="A157" s="235"/>
    </row>
    <row r="158" ht="13.5" thickBot="1">
      <c r="A158" s="236"/>
    </row>
    <row r="159" spans="1:17" ht="12.75">
      <c r="A159" s="229"/>
      <c r="B159" s="230"/>
      <c r="C159" s="230"/>
      <c r="D159" s="230"/>
      <c r="E159" s="230"/>
      <c r="F159" s="230"/>
      <c r="G159" s="230"/>
      <c r="H159" s="49"/>
      <c r="I159" s="49"/>
      <c r="J159" s="49"/>
      <c r="K159" s="49"/>
      <c r="L159" s="49"/>
      <c r="M159" s="49"/>
      <c r="N159" s="49"/>
      <c r="O159" s="49"/>
      <c r="P159" s="49"/>
      <c r="Q159" s="50"/>
    </row>
    <row r="160" spans="1:17" ht="23.25">
      <c r="A160" s="237" t="s">
        <v>327</v>
      </c>
      <c r="B160" s="221"/>
      <c r="C160" s="221"/>
      <c r="D160" s="221"/>
      <c r="E160" s="221"/>
      <c r="F160" s="221"/>
      <c r="G160" s="221"/>
      <c r="H160" s="18"/>
      <c r="I160" s="18"/>
      <c r="J160" s="18"/>
      <c r="K160" s="18"/>
      <c r="L160" s="18"/>
      <c r="M160" s="18"/>
      <c r="N160" s="18"/>
      <c r="O160" s="18"/>
      <c r="P160" s="18"/>
      <c r="Q160" s="51"/>
    </row>
    <row r="161" spans="1:17" ht="12.75">
      <c r="A161" s="231"/>
      <c r="B161" s="221"/>
      <c r="C161" s="221"/>
      <c r="D161" s="221"/>
      <c r="E161" s="221"/>
      <c r="F161" s="221"/>
      <c r="G161" s="221"/>
      <c r="H161" s="18"/>
      <c r="I161" s="18"/>
      <c r="J161" s="18"/>
      <c r="K161" s="18"/>
      <c r="L161" s="18"/>
      <c r="M161" s="18"/>
      <c r="N161" s="18"/>
      <c r="O161" s="18"/>
      <c r="P161" s="18"/>
      <c r="Q161" s="51"/>
    </row>
    <row r="162" spans="1:17" ht="12.75">
      <c r="A162" s="232"/>
      <c r="B162" s="233"/>
      <c r="C162" s="233"/>
      <c r="D162" s="233"/>
      <c r="E162" s="233"/>
      <c r="F162" s="233"/>
      <c r="G162" s="233"/>
      <c r="H162" s="18"/>
      <c r="I162" s="18"/>
      <c r="J162" s="18"/>
      <c r="K162" s="247" t="s">
        <v>339</v>
      </c>
      <c r="L162" s="18"/>
      <c r="M162" s="18"/>
      <c r="N162" s="18"/>
      <c r="O162" s="18"/>
      <c r="P162" s="247" t="s">
        <v>340</v>
      </c>
      <c r="Q162" s="51"/>
    </row>
    <row r="163" spans="1:17" ht="12.75">
      <c r="A163" s="234"/>
      <c r="B163" s="133"/>
      <c r="C163" s="133"/>
      <c r="D163" s="133"/>
      <c r="E163" s="133"/>
      <c r="F163" s="133"/>
      <c r="G163" s="133"/>
      <c r="H163" s="18"/>
      <c r="I163" s="18"/>
      <c r="J163" s="18"/>
      <c r="K163" s="18"/>
      <c r="L163" s="18"/>
      <c r="M163" s="18"/>
      <c r="N163" s="18"/>
      <c r="O163" s="18"/>
      <c r="P163" s="18"/>
      <c r="Q163" s="51"/>
    </row>
    <row r="164" spans="1:17" ht="12.75">
      <c r="A164" s="234"/>
      <c r="B164" s="133"/>
      <c r="C164" s="133"/>
      <c r="D164" s="133"/>
      <c r="E164" s="133"/>
      <c r="F164" s="133"/>
      <c r="G164" s="133"/>
      <c r="H164" s="18"/>
      <c r="I164" s="18"/>
      <c r="J164" s="18"/>
      <c r="K164" s="18"/>
      <c r="L164" s="18"/>
      <c r="M164" s="18"/>
      <c r="N164" s="18"/>
      <c r="O164" s="18"/>
      <c r="P164" s="18"/>
      <c r="Q164" s="51"/>
    </row>
    <row r="165" spans="1:17" ht="18">
      <c r="A165" s="238" t="s">
        <v>330</v>
      </c>
      <c r="B165" s="222"/>
      <c r="C165" s="222"/>
      <c r="D165" s="223"/>
      <c r="E165" s="223"/>
      <c r="F165" s="224"/>
      <c r="G165" s="223"/>
      <c r="H165" s="18"/>
      <c r="I165" s="18"/>
      <c r="J165" s="18"/>
      <c r="K165" s="395">
        <f>K154</f>
        <v>0.24408358666666352</v>
      </c>
      <c r="L165" s="223" t="s">
        <v>328</v>
      </c>
      <c r="M165" s="18"/>
      <c r="N165" s="18"/>
      <c r="O165" s="18"/>
      <c r="P165" s="395">
        <f>P154</f>
        <v>0.3061831199999997</v>
      </c>
      <c r="Q165" s="244" t="s">
        <v>328</v>
      </c>
    </row>
    <row r="166" spans="1:17" ht="18">
      <c r="A166" s="239"/>
      <c r="B166" s="225"/>
      <c r="C166" s="225"/>
      <c r="D166" s="221"/>
      <c r="E166" s="221"/>
      <c r="F166" s="226"/>
      <c r="G166" s="221"/>
      <c r="H166" s="18"/>
      <c r="I166" s="18"/>
      <c r="J166" s="18"/>
      <c r="K166" s="396"/>
      <c r="L166" s="221"/>
      <c r="M166" s="18"/>
      <c r="N166" s="18"/>
      <c r="O166" s="18"/>
      <c r="P166" s="396"/>
      <c r="Q166" s="245"/>
    </row>
    <row r="167" spans="1:17" ht="18">
      <c r="A167" s="240" t="s">
        <v>329</v>
      </c>
      <c r="B167" s="227"/>
      <c r="C167" s="45"/>
      <c r="D167" s="221"/>
      <c r="E167" s="221"/>
      <c r="F167" s="228"/>
      <c r="G167" s="223"/>
      <c r="H167" s="18"/>
      <c r="I167" s="18"/>
      <c r="J167" s="18"/>
      <c r="K167" s="396">
        <f>'STEPPED UP GENCO'!K40</f>
        <v>0.6094734480000001</v>
      </c>
      <c r="L167" s="223" t="s">
        <v>328</v>
      </c>
      <c r="M167" s="18"/>
      <c r="N167" s="18"/>
      <c r="O167" s="18"/>
      <c r="P167" s="396">
        <f>'STEPPED UP GENCO'!P40</f>
        <v>-0.35697414720000004</v>
      </c>
      <c r="Q167" s="244" t="s">
        <v>328</v>
      </c>
    </row>
    <row r="168" spans="1:17" ht="12.75">
      <c r="A168" s="235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51"/>
    </row>
    <row r="169" spans="1:17" ht="12.75">
      <c r="A169" s="235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51"/>
    </row>
    <row r="170" spans="1:17" ht="12.75">
      <c r="A170" s="235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51"/>
    </row>
    <row r="171" spans="1:17" ht="20.25">
      <c r="A171" s="235"/>
      <c r="B171" s="18"/>
      <c r="C171" s="18"/>
      <c r="D171" s="18"/>
      <c r="E171" s="18"/>
      <c r="F171" s="18"/>
      <c r="G171" s="18"/>
      <c r="H171" s="222"/>
      <c r="I171" s="222"/>
      <c r="J171" s="241" t="s">
        <v>331</v>
      </c>
      <c r="K171" s="351">
        <f>SUM(K165:K170)</f>
        <v>0.8535570346666637</v>
      </c>
      <c r="L171" s="241" t="s">
        <v>328</v>
      </c>
      <c r="M171" s="133"/>
      <c r="N171" s="18"/>
      <c r="O171" s="18"/>
      <c r="P171" s="351">
        <f>SUM(P165:P170)</f>
        <v>-0.05079102720000034</v>
      </c>
      <c r="Q171" s="372" t="s">
        <v>328</v>
      </c>
    </row>
    <row r="172" spans="1:17" ht="13.5" thickBot="1">
      <c r="A172" s="236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9" max="255" man="1"/>
    <brk id="92" max="255" man="1"/>
    <brk id="14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9"/>
  <sheetViews>
    <sheetView view="pageBreakPreview" zoomScale="85" zoomScaleNormal="70" zoomScaleSheetLayoutView="85" workbookViewId="0" topLeftCell="A76">
      <selection activeCell="F81" sqref="F81"/>
    </sheetView>
  </sheetViews>
  <sheetFormatPr defaultColWidth="9.140625" defaultRowHeight="12.75"/>
  <cols>
    <col min="1" max="1" width="7.421875" style="463" customWidth="1"/>
    <col min="2" max="2" width="29.57421875" style="463" customWidth="1"/>
    <col min="3" max="3" width="13.28125" style="463" customWidth="1"/>
    <col min="4" max="4" width="9.00390625" style="463" customWidth="1"/>
    <col min="5" max="5" width="16.57421875" style="463" customWidth="1"/>
    <col min="6" max="6" width="10.8515625" style="463" customWidth="1"/>
    <col min="7" max="7" width="14.00390625" style="463" customWidth="1"/>
    <col min="8" max="8" width="13.421875" style="463" customWidth="1"/>
    <col min="9" max="9" width="11.8515625" style="463" customWidth="1"/>
    <col min="10" max="10" width="16.28125" style="463" customWidth="1"/>
    <col min="11" max="11" width="15.7109375" style="463" customWidth="1"/>
    <col min="12" max="12" width="13.421875" style="463" customWidth="1"/>
    <col min="13" max="13" width="16.28125" style="463" customWidth="1"/>
    <col min="14" max="14" width="12.140625" style="463" customWidth="1"/>
    <col min="15" max="15" width="15.28125" style="463" customWidth="1"/>
    <col min="16" max="16" width="15.140625" style="463" customWidth="1"/>
    <col min="17" max="17" width="29.421875" style="463" customWidth="1"/>
    <col min="18" max="19" width="9.140625" style="463" hidden="1" customWidth="1"/>
    <col min="20" max="16384" width="9.140625" style="463" customWidth="1"/>
  </cols>
  <sheetData>
    <row r="1" spans="1:17" s="92" customFormat="1" ht="15" customHeight="1">
      <c r="A1" s="16" t="s">
        <v>237</v>
      </c>
      <c r="P1" s="863" t="str">
        <f>NDPL!$Q$1</f>
        <v>NOVEMBER -2017</v>
      </c>
      <c r="Q1" s="863"/>
    </row>
    <row r="2" s="865" customFormat="1" ht="15" customHeight="1">
      <c r="A2" s="864" t="s">
        <v>238</v>
      </c>
    </row>
    <row r="3" s="92" customFormat="1" ht="15" customHeight="1">
      <c r="A3" s="16" t="s">
        <v>153</v>
      </c>
    </row>
    <row r="4" spans="1:16" s="92" customFormat="1" ht="15" customHeight="1" thickBot="1">
      <c r="A4" s="866" t="s">
        <v>191</v>
      </c>
      <c r="G4" s="96"/>
      <c r="H4" s="96"/>
      <c r="I4" s="867" t="s">
        <v>397</v>
      </c>
      <c r="J4" s="96"/>
      <c r="K4" s="96"/>
      <c r="L4" s="96"/>
      <c r="M4" s="96"/>
      <c r="N4" s="867" t="s">
        <v>398</v>
      </c>
      <c r="O4" s="96"/>
      <c r="P4" s="96"/>
    </row>
    <row r="5" spans="1:17" ht="36.75" customHeight="1" thickBot="1" thickTop="1">
      <c r="A5" s="535" t="s">
        <v>8</v>
      </c>
      <c r="B5" s="536" t="s">
        <v>9</v>
      </c>
      <c r="C5" s="537" t="s">
        <v>1</v>
      </c>
      <c r="D5" s="537" t="s">
        <v>2</v>
      </c>
      <c r="E5" s="537" t="s">
        <v>3</v>
      </c>
      <c r="F5" s="537" t="s">
        <v>10</v>
      </c>
      <c r="G5" s="535" t="str">
        <f>NDPL!G5</f>
        <v>FINAL READING 01/12/2017</v>
      </c>
      <c r="H5" s="537" t="str">
        <f>NDPL!H5</f>
        <v>INTIAL READING 01/11/2017</v>
      </c>
      <c r="I5" s="537" t="s">
        <v>4</v>
      </c>
      <c r="J5" s="537" t="s">
        <v>5</v>
      </c>
      <c r="K5" s="537" t="s">
        <v>6</v>
      </c>
      <c r="L5" s="535" t="str">
        <f>NDPL!G5</f>
        <v>FINAL READING 01/12/2017</v>
      </c>
      <c r="M5" s="537" t="str">
        <f>NDPL!H5</f>
        <v>INTIAL READING 01/11/2017</v>
      </c>
      <c r="N5" s="537" t="s">
        <v>4</v>
      </c>
      <c r="O5" s="537" t="s">
        <v>5</v>
      </c>
      <c r="P5" s="537" t="s">
        <v>6</v>
      </c>
      <c r="Q5" s="564" t="s">
        <v>309</v>
      </c>
    </row>
    <row r="6" ht="2.25" customHeight="1" hidden="1" thickBot="1" thickTop="1"/>
    <row r="7" spans="1:17" ht="19.5" customHeight="1" thickTop="1">
      <c r="A7" s="278"/>
      <c r="B7" s="279" t="s">
        <v>154</v>
      </c>
      <c r="C7" s="280"/>
      <c r="D7" s="36"/>
      <c r="E7" s="36"/>
      <c r="F7" s="36"/>
      <c r="G7" s="29"/>
      <c r="H7" s="475"/>
      <c r="I7" s="475"/>
      <c r="J7" s="475"/>
      <c r="K7" s="475"/>
      <c r="L7" s="476"/>
      <c r="M7" s="475"/>
      <c r="N7" s="475"/>
      <c r="O7" s="475"/>
      <c r="P7" s="475"/>
      <c r="Q7" s="571"/>
    </row>
    <row r="8" spans="1:17" ht="24" customHeight="1">
      <c r="A8" s="267">
        <v>1</v>
      </c>
      <c r="B8" s="310" t="s">
        <v>155</v>
      </c>
      <c r="C8" s="311">
        <v>4865170</v>
      </c>
      <c r="D8" s="127" t="s">
        <v>12</v>
      </c>
      <c r="E8" s="96" t="s">
        <v>346</v>
      </c>
      <c r="F8" s="319">
        <v>5000</v>
      </c>
      <c r="G8" s="340">
        <v>999550</v>
      </c>
      <c r="H8" s="341">
        <v>999553</v>
      </c>
      <c r="I8" s="321">
        <f aca="true" t="shared" si="0" ref="I8:I17">G8-H8</f>
        <v>-3</v>
      </c>
      <c r="J8" s="321">
        <f aca="true" t="shared" si="1" ref="J8:J17">$F8*I8</f>
        <v>-15000</v>
      </c>
      <c r="K8" s="321">
        <f aca="true" t="shared" si="2" ref="K8:K17">J8/1000000</f>
        <v>-0.015</v>
      </c>
      <c r="L8" s="340">
        <v>999474</v>
      </c>
      <c r="M8" s="341">
        <v>999443</v>
      </c>
      <c r="N8" s="321">
        <f aca="true" t="shared" si="3" ref="N8:N17">L8-M8</f>
        <v>31</v>
      </c>
      <c r="O8" s="321">
        <f aca="true" t="shared" si="4" ref="O8:O17">$F8*N8</f>
        <v>155000</v>
      </c>
      <c r="P8" s="321">
        <f aca="true" t="shared" si="5" ref="P8:P17">O8/1000000</f>
        <v>0.155</v>
      </c>
      <c r="Q8" s="479"/>
    </row>
    <row r="9" spans="1:17" ht="24.75" customHeight="1">
      <c r="A9" s="267">
        <v>2</v>
      </c>
      <c r="B9" s="310" t="s">
        <v>156</v>
      </c>
      <c r="C9" s="311">
        <v>4865095</v>
      </c>
      <c r="D9" s="127" t="s">
        <v>12</v>
      </c>
      <c r="E9" s="96" t="s">
        <v>346</v>
      </c>
      <c r="F9" s="319">
        <v>1333.33</v>
      </c>
      <c r="G9" s="340">
        <v>984750</v>
      </c>
      <c r="H9" s="341">
        <v>984753</v>
      </c>
      <c r="I9" s="321">
        <f t="shared" si="0"/>
        <v>-3</v>
      </c>
      <c r="J9" s="321">
        <f t="shared" si="1"/>
        <v>-3999.99</v>
      </c>
      <c r="K9" s="321">
        <f t="shared" si="2"/>
        <v>-0.00399999</v>
      </c>
      <c r="L9" s="340">
        <v>671222</v>
      </c>
      <c r="M9" s="341">
        <v>671377</v>
      </c>
      <c r="N9" s="321">
        <f t="shared" si="3"/>
        <v>-155</v>
      </c>
      <c r="O9" s="321">
        <f t="shared" si="4"/>
        <v>-206666.15</v>
      </c>
      <c r="P9" s="477">
        <f t="shared" si="5"/>
        <v>-0.20666615</v>
      </c>
      <c r="Q9" s="485"/>
    </row>
    <row r="10" spans="1:17" ht="22.5" customHeight="1">
      <c r="A10" s="267">
        <v>3</v>
      </c>
      <c r="B10" s="310" t="s">
        <v>157</v>
      </c>
      <c r="C10" s="311">
        <v>5295153</v>
      </c>
      <c r="D10" s="127" t="s">
        <v>12</v>
      </c>
      <c r="E10" s="96" t="s">
        <v>346</v>
      </c>
      <c r="F10" s="319">
        <v>400</v>
      </c>
      <c r="G10" s="340">
        <v>863</v>
      </c>
      <c r="H10" s="341">
        <v>874</v>
      </c>
      <c r="I10" s="321">
        <f>G10-H10</f>
        <v>-11</v>
      </c>
      <c r="J10" s="321">
        <f t="shared" si="1"/>
        <v>-4400</v>
      </c>
      <c r="K10" s="321">
        <f t="shared" si="2"/>
        <v>-0.0044</v>
      </c>
      <c r="L10" s="340">
        <v>36683</v>
      </c>
      <c r="M10" s="341">
        <v>35557</v>
      </c>
      <c r="N10" s="321">
        <f>L10-M10</f>
        <v>1126</v>
      </c>
      <c r="O10" s="321">
        <f t="shared" si="4"/>
        <v>450400</v>
      </c>
      <c r="P10" s="321">
        <f t="shared" si="5"/>
        <v>0.4504</v>
      </c>
      <c r="Q10" s="480"/>
    </row>
    <row r="11" spans="1:17" ht="22.5" customHeight="1">
      <c r="A11" s="267">
        <v>4</v>
      </c>
      <c r="B11" s="310" t="s">
        <v>158</v>
      </c>
      <c r="C11" s="311">
        <v>4865151</v>
      </c>
      <c r="D11" s="127" t="s">
        <v>12</v>
      </c>
      <c r="E11" s="96" t="s">
        <v>346</v>
      </c>
      <c r="F11" s="319">
        <v>1000</v>
      </c>
      <c r="G11" s="340">
        <v>16984</v>
      </c>
      <c r="H11" s="341">
        <v>17148</v>
      </c>
      <c r="I11" s="321">
        <f t="shared" si="0"/>
        <v>-164</v>
      </c>
      <c r="J11" s="321">
        <f t="shared" si="1"/>
        <v>-164000</v>
      </c>
      <c r="K11" s="321">
        <f t="shared" si="2"/>
        <v>-0.164</v>
      </c>
      <c r="L11" s="340">
        <v>1000412</v>
      </c>
      <c r="M11" s="341">
        <v>996856</v>
      </c>
      <c r="N11" s="321">
        <f t="shared" si="3"/>
        <v>3556</v>
      </c>
      <c r="O11" s="321">
        <f t="shared" si="4"/>
        <v>3556000</v>
      </c>
      <c r="P11" s="321">
        <f t="shared" si="5"/>
        <v>3.556</v>
      </c>
      <c r="Q11" s="741"/>
    </row>
    <row r="12" spans="1:17" s="762" customFormat="1" ht="22.5" customHeight="1">
      <c r="A12" s="781">
        <v>5</v>
      </c>
      <c r="B12" s="782" t="s">
        <v>159</v>
      </c>
      <c r="C12" s="770">
        <v>4865152</v>
      </c>
      <c r="D12" s="783" t="s">
        <v>12</v>
      </c>
      <c r="E12" s="784" t="s">
        <v>346</v>
      </c>
      <c r="F12" s="785">
        <v>300</v>
      </c>
      <c r="G12" s="758">
        <v>1605</v>
      </c>
      <c r="H12" s="759">
        <v>1605</v>
      </c>
      <c r="I12" s="786">
        <f t="shared" si="0"/>
        <v>0</v>
      </c>
      <c r="J12" s="786">
        <f t="shared" si="1"/>
        <v>0</v>
      </c>
      <c r="K12" s="786">
        <f t="shared" si="2"/>
        <v>0</v>
      </c>
      <c r="L12" s="758">
        <v>112</v>
      </c>
      <c r="M12" s="341">
        <v>112</v>
      </c>
      <c r="N12" s="786">
        <f t="shared" si="3"/>
        <v>0</v>
      </c>
      <c r="O12" s="786">
        <f t="shared" si="4"/>
        <v>0</v>
      </c>
      <c r="P12" s="786">
        <f t="shared" si="5"/>
        <v>0</v>
      </c>
      <c r="Q12" s="848"/>
    </row>
    <row r="13" spans="1:17" ht="22.5" customHeight="1">
      <c r="A13" s="267">
        <v>6</v>
      </c>
      <c r="B13" s="310" t="s">
        <v>160</v>
      </c>
      <c r="C13" s="311">
        <v>4865111</v>
      </c>
      <c r="D13" s="127" t="s">
        <v>12</v>
      </c>
      <c r="E13" s="96" t="s">
        <v>346</v>
      </c>
      <c r="F13" s="319">
        <v>100</v>
      </c>
      <c r="G13" s="340">
        <v>18581</v>
      </c>
      <c r="H13" s="341">
        <v>18517</v>
      </c>
      <c r="I13" s="321">
        <f>G13-H13</f>
        <v>64</v>
      </c>
      <c r="J13" s="321">
        <f t="shared" si="1"/>
        <v>6400</v>
      </c>
      <c r="K13" s="321">
        <f t="shared" si="2"/>
        <v>0.0064</v>
      </c>
      <c r="L13" s="340">
        <v>19835</v>
      </c>
      <c r="M13" s="341">
        <v>18814</v>
      </c>
      <c r="N13" s="321">
        <f>L13-M13</f>
        <v>1021</v>
      </c>
      <c r="O13" s="321">
        <f t="shared" si="4"/>
        <v>102100</v>
      </c>
      <c r="P13" s="321">
        <f t="shared" si="5"/>
        <v>0.1021</v>
      </c>
      <c r="Q13" s="480"/>
    </row>
    <row r="14" spans="1:17" ht="22.5" customHeight="1">
      <c r="A14" s="267">
        <v>7</v>
      </c>
      <c r="B14" s="310" t="s">
        <v>161</v>
      </c>
      <c r="C14" s="311">
        <v>4865140</v>
      </c>
      <c r="D14" s="127" t="s">
        <v>12</v>
      </c>
      <c r="E14" s="96" t="s">
        <v>346</v>
      </c>
      <c r="F14" s="319">
        <v>75</v>
      </c>
      <c r="G14" s="340">
        <v>728926</v>
      </c>
      <c r="H14" s="341">
        <v>729133</v>
      </c>
      <c r="I14" s="321">
        <f t="shared" si="0"/>
        <v>-207</v>
      </c>
      <c r="J14" s="321">
        <f t="shared" si="1"/>
        <v>-15525</v>
      </c>
      <c r="K14" s="321">
        <f t="shared" si="2"/>
        <v>-0.015525</v>
      </c>
      <c r="L14" s="340">
        <v>997879</v>
      </c>
      <c r="M14" s="341">
        <v>999383</v>
      </c>
      <c r="N14" s="321">
        <f t="shared" si="3"/>
        <v>-1504</v>
      </c>
      <c r="O14" s="321">
        <f t="shared" si="4"/>
        <v>-112800</v>
      </c>
      <c r="P14" s="321">
        <f t="shared" si="5"/>
        <v>-0.1128</v>
      </c>
      <c r="Q14" s="479"/>
    </row>
    <row r="15" spans="1:17" ht="22.5" customHeight="1">
      <c r="A15" s="267">
        <v>8</v>
      </c>
      <c r="B15" s="852" t="s">
        <v>162</v>
      </c>
      <c r="C15" s="311">
        <v>4865102</v>
      </c>
      <c r="D15" s="127" t="s">
        <v>12</v>
      </c>
      <c r="E15" s="96" t="s">
        <v>346</v>
      </c>
      <c r="F15" s="319">
        <v>75</v>
      </c>
      <c r="G15" s="340">
        <v>996855</v>
      </c>
      <c r="H15" s="341">
        <v>996893</v>
      </c>
      <c r="I15" s="321">
        <f t="shared" si="0"/>
        <v>-38</v>
      </c>
      <c r="J15" s="321">
        <f t="shared" si="1"/>
        <v>-2850</v>
      </c>
      <c r="K15" s="321">
        <f t="shared" si="2"/>
        <v>-0.00285</v>
      </c>
      <c r="L15" s="340">
        <v>4842</v>
      </c>
      <c r="M15" s="341">
        <v>4883</v>
      </c>
      <c r="N15" s="321">
        <f t="shared" si="3"/>
        <v>-41</v>
      </c>
      <c r="O15" s="321">
        <f t="shared" si="4"/>
        <v>-3075</v>
      </c>
      <c r="P15" s="321">
        <f t="shared" si="5"/>
        <v>-0.003075</v>
      </c>
      <c r="Q15" s="480" t="s">
        <v>467</v>
      </c>
    </row>
    <row r="16" spans="1:17" ht="22.5" customHeight="1">
      <c r="A16" s="267"/>
      <c r="B16" s="852"/>
      <c r="C16" s="311">
        <v>4865134</v>
      </c>
      <c r="D16" s="127" t="s">
        <v>12</v>
      </c>
      <c r="E16" s="96" t="s">
        <v>346</v>
      </c>
      <c r="F16" s="319">
        <v>75</v>
      </c>
      <c r="G16" s="340">
        <v>31</v>
      </c>
      <c r="H16" s="341">
        <v>0</v>
      </c>
      <c r="I16" s="321">
        <f>G16-H16</f>
        <v>31</v>
      </c>
      <c r="J16" s="321">
        <f t="shared" si="1"/>
        <v>2325</v>
      </c>
      <c r="K16" s="321">
        <f t="shared" si="2"/>
        <v>0.002325</v>
      </c>
      <c r="L16" s="340">
        <v>499</v>
      </c>
      <c r="M16" s="341">
        <v>0</v>
      </c>
      <c r="N16" s="321">
        <f>L16-M16</f>
        <v>499</v>
      </c>
      <c r="O16" s="321">
        <f t="shared" si="4"/>
        <v>37425</v>
      </c>
      <c r="P16" s="321">
        <f t="shared" si="5"/>
        <v>0.037425</v>
      </c>
      <c r="Q16" s="480" t="s">
        <v>465</v>
      </c>
    </row>
    <row r="17" spans="1:17" ht="18">
      <c r="A17" s="267">
        <v>9</v>
      </c>
      <c r="B17" s="310" t="s">
        <v>163</v>
      </c>
      <c r="C17" s="311">
        <v>4865181</v>
      </c>
      <c r="D17" s="127" t="s">
        <v>12</v>
      </c>
      <c r="E17" s="96" t="s">
        <v>346</v>
      </c>
      <c r="F17" s="319">
        <v>900</v>
      </c>
      <c r="G17" s="340">
        <v>997667</v>
      </c>
      <c r="H17" s="341">
        <v>997667</v>
      </c>
      <c r="I17" s="321">
        <f t="shared" si="0"/>
        <v>0</v>
      </c>
      <c r="J17" s="321">
        <f t="shared" si="1"/>
        <v>0</v>
      </c>
      <c r="K17" s="321">
        <f t="shared" si="2"/>
        <v>0</v>
      </c>
      <c r="L17" s="340">
        <v>995693</v>
      </c>
      <c r="M17" s="341">
        <v>995773</v>
      </c>
      <c r="N17" s="321">
        <f t="shared" si="3"/>
        <v>-80</v>
      </c>
      <c r="O17" s="321">
        <f t="shared" si="4"/>
        <v>-72000</v>
      </c>
      <c r="P17" s="321">
        <f t="shared" si="5"/>
        <v>-0.072</v>
      </c>
      <c r="Q17" s="485"/>
    </row>
    <row r="18" spans="1:17" ht="15.75" customHeight="1">
      <c r="A18" s="267"/>
      <c r="B18" s="312" t="s">
        <v>164</v>
      </c>
      <c r="C18" s="311"/>
      <c r="D18" s="127"/>
      <c r="E18" s="127"/>
      <c r="F18" s="319"/>
      <c r="G18" s="424"/>
      <c r="H18" s="427"/>
      <c r="I18" s="321"/>
      <c r="J18" s="321"/>
      <c r="K18" s="619"/>
      <c r="L18" s="323"/>
      <c r="M18" s="321"/>
      <c r="N18" s="321"/>
      <c r="O18" s="321"/>
      <c r="P18" s="619"/>
      <c r="Q18" s="480"/>
    </row>
    <row r="19" spans="1:17" s="762" customFormat="1" ht="22.5" customHeight="1">
      <c r="A19" s="781">
        <v>10</v>
      </c>
      <c r="B19" s="782" t="s">
        <v>15</v>
      </c>
      <c r="C19" s="770">
        <v>5128454</v>
      </c>
      <c r="D19" s="783" t="s">
        <v>12</v>
      </c>
      <c r="E19" s="784" t="s">
        <v>346</v>
      </c>
      <c r="F19" s="785">
        <v>-500</v>
      </c>
      <c r="G19" s="758">
        <v>16168</v>
      </c>
      <c r="H19" s="759">
        <v>16168</v>
      </c>
      <c r="I19" s="786">
        <f>G19-H19</f>
        <v>0</v>
      </c>
      <c r="J19" s="786">
        <f>$F19*I19</f>
        <v>0</v>
      </c>
      <c r="K19" s="786">
        <f>J19/1000000</f>
        <v>0</v>
      </c>
      <c r="L19" s="758">
        <v>988926</v>
      </c>
      <c r="M19" s="341">
        <v>988926</v>
      </c>
      <c r="N19" s="786">
        <f>L19-M19</f>
        <v>0</v>
      </c>
      <c r="O19" s="786">
        <f>$F19*N19</f>
        <v>0</v>
      </c>
      <c r="P19" s="786">
        <f>O19/1000000</f>
        <v>0</v>
      </c>
      <c r="Q19" s="795"/>
    </row>
    <row r="20" spans="1:17" ht="22.5" customHeight="1">
      <c r="A20" s="267">
        <v>11</v>
      </c>
      <c r="B20" s="283" t="s">
        <v>16</v>
      </c>
      <c r="C20" s="311">
        <v>4865025</v>
      </c>
      <c r="D20" s="84" t="s">
        <v>12</v>
      </c>
      <c r="E20" s="96" t="s">
        <v>346</v>
      </c>
      <c r="F20" s="319">
        <v>-1000</v>
      </c>
      <c r="G20" s="340">
        <v>1711</v>
      </c>
      <c r="H20" s="759">
        <v>1888</v>
      </c>
      <c r="I20" s="321">
        <f>G20-H20</f>
        <v>-177</v>
      </c>
      <c r="J20" s="321">
        <f>$F20*I20</f>
        <v>177000</v>
      </c>
      <c r="K20" s="321">
        <f>J20/1000000</f>
        <v>0.177</v>
      </c>
      <c r="L20" s="340">
        <v>997832</v>
      </c>
      <c r="M20" s="341">
        <v>997833</v>
      </c>
      <c r="N20" s="321">
        <f>L20-M20</f>
        <v>-1</v>
      </c>
      <c r="O20" s="321">
        <f>$F20*N20</f>
        <v>1000</v>
      </c>
      <c r="P20" s="321">
        <f>O20/1000000</f>
        <v>0.001</v>
      </c>
      <c r="Q20" s="480"/>
    </row>
    <row r="21" spans="1:17" s="762" customFormat="1" ht="22.5" customHeight="1">
      <c r="A21" s="781">
        <v>12</v>
      </c>
      <c r="B21" s="782" t="s">
        <v>17</v>
      </c>
      <c r="C21" s="770">
        <v>5100234</v>
      </c>
      <c r="D21" s="783" t="s">
        <v>12</v>
      </c>
      <c r="E21" s="784" t="s">
        <v>346</v>
      </c>
      <c r="F21" s="785">
        <v>-2000</v>
      </c>
      <c r="G21" s="340">
        <v>997839</v>
      </c>
      <c r="H21" s="759">
        <v>997659</v>
      </c>
      <c r="I21" s="786">
        <f>G21-H21</f>
        <v>180</v>
      </c>
      <c r="J21" s="786">
        <f>$F21*I21</f>
        <v>-360000</v>
      </c>
      <c r="K21" s="786">
        <f>J21/1000000</f>
        <v>-0.36</v>
      </c>
      <c r="L21" s="340">
        <v>993001</v>
      </c>
      <c r="M21" s="759">
        <v>993003</v>
      </c>
      <c r="N21" s="786">
        <f>L21-M21</f>
        <v>-2</v>
      </c>
      <c r="O21" s="786">
        <f>$F21*N21</f>
        <v>4000</v>
      </c>
      <c r="P21" s="786">
        <f>O21/1000000</f>
        <v>0.004</v>
      </c>
      <c r="Q21" s="795"/>
    </row>
    <row r="22" spans="1:17" ht="22.5" customHeight="1">
      <c r="A22" s="267">
        <v>13</v>
      </c>
      <c r="B22" s="310" t="s">
        <v>165</v>
      </c>
      <c r="C22" s="311">
        <v>4902499</v>
      </c>
      <c r="D22" s="127" t="s">
        <v>12</v>
      </c>
      <c r="E22" s="96" t="s">
        <v>346</v>
      </c>
      <c r="F22" s="319">
        <v>-1000</v>
      </c>
      <c r="G22" s="340">
        <v>6866</v>
      </c>
      <c r="H22" s="341">
        <v>3889</v>
      </c>
      <c r="I22" s="321">
        <f>G22-H22</f>
        <v>2977</v>
      </c>
      <c r="J22" s="321">
        <f>$F22*I22</f>
        <v>-2977000</v>
      </c>
      <c r="K22" s="321">
        <f>J22/1000000</f>
        <v>-2.977</v>
      </c>
      <c r="L22" s="340">
        <v>999403</v>
      </c>
      <c r="M22" s="341">
        <v>999403</v>
      </c>
      <c r="N22" s="321">
        <f>L22-M22</f>
        <v>0</v>
      </c>
      <c r="O22" s="321">
        <f>$F22*N22</f>
        <v>0</v>
      </c>
      <c r="P22" s="321">
        <f>O22/1000000</f>
        <v>0</v>
      </c>
      <c r="Q22" s="480"/>
    </row>
    <row r="23" spans="1:17" ht="22.5" customHeight="1">
      <c r="A23" s="267">
        <v>14</v>
      </c>
      <c r="B23" s="310" t="s">
        <v>437</v>
      </c>
      <c r="C23" s="311">
        <v>5295169</v>
      </c>
      <c r="D23" s="127" t="s">
        <v>12</v>
      </c>
      <c r="E23" s="96" t="s">
        <v>346</v>
      </c>
      <c r="F23" s="319">
        <v>-1000</v>
      </c>
      <c r="G23" s="340">
        <v>965216</v>
      </c>
      <c r="H23" s="341">
        <v>963988</v>
      </c>
      <c r="I23" s="341">
        <f>G23-H23</f>
        <v>1228</v>
      </c>
      <c r="J23" s="341">
        <f>$F23*I23</f>
        <v>-1228000</v>
      </c>
      <c r="K23" s="341">
        <f>J23/1000000</f>
        <v>-1.228</v>
      </c>
      <c r="L23" s="340">
        <v>996358</v>
      </c>
      <c r="M23" s="341">
        <v>996359</v>
      </c>
      <c r="N23" s="341">
        <f>L23-M23</f>
        <v>-1</v>
      </c>
      <c r="O23" s="341">
        <f>$F23*N23</f>
        <v>1000</v>
      </c>
      <c r="P23" s="341">
        <f>O23/1000000</f>
        <v>0.001</v>
      </c>
      <c r="Q23" s="480"/>
    </row>
    <row r="24" spans="1:17" ht="15" customHeight="1">
      <c r="A24" s="267"/>
      <c r="B24" s="312" t="s">
        <v>166</v>
      </c>
      <c r="C24" s="311"/>
      <c r="D24" s="127"/>
      <c r="E24" s="127"/>
      <c r="F24" s="319"/>
      <c r="G24" s="424"/>
      <c r="H24" s="427"/>
      <c r="I24" s="321"/>
      <c r="J24" s="321"/>
      <c r="K24" s="321"/>
      <c r="L24" s="323"/>
      <c r="M24" s="321"/>
      <c r="N24" s="321"/>
      <c r="O24" s="321"/>
      <c r="P24" s="321"/>
      <c r="Q24" s="480"/>
    </row>
    <row r="25" spans="1:17" s="762" customFormat="1" ht="18.75" customHeight="1">
      <c r="A25" s="781">
        <v>15</v>
      </c>
      <c r="B25" s="782" t="s">
        <v>15</v>
      </c>
      <c r="C25" s="770">
        <v>5295164</v>
      </c>
      <c r="D25" s="783" t="s">
        <v>12</v>
      </c>
      <c r="E25" s="784" t="s">
        <v>346</v>
      </c>
      <c r="F25" s="785">
        <v>-1000</v>
      </c>
      <c r="G25" s="758">
        <v>3075</v>
      </c>
      <c r="H25" s="759">
        <v>972</v>
      </c>
      <c r="I25" s="786">
        <f>G25-H25</f>
        <v>2103</v>
      </c>
      <c r="J25" s="786">
        <f>$F25*I25</f>
        <v>-2103000</v>
      </c>
      <c r="K25" s="786">
        <f>J25/1000000</f>
        <v>-2.103</v>
      </c>
      <c r="L25" s="758">
        <v>999849</v>
      </c>
      <c r="M25" s="759">
        <v>999849</v>
      </c>
      <c r="N25" s="786">
        <f>L25-M25</f>
        <v>0</v>
      </c>
      <c r="O25" s="786">
        <f>$F25*N25</f>
        <v>0</v>
      </c>
      <c r="P25" s="786">
        <f>O25/1000000</f>
        <v>0</v>
      </c>
      <c r="Q25" s="787"/>
    </row>
    <row r="26" spans="1:17" s="762" customFormat="1" ht="17.25" customHeight="1">
      <c r="A26" s="781">
        <v>16</v>
      </c>
      <c r="B26" s="782" t="s">
        <v>16</v>
      </c>
      <c r="C26" s="770">
        <v>5129959</v>
      </c>
      <c r="D26" s="783" t="s">
        <v>12</v>
      </c>
      <c r="E26" s="784" t="s">
        <v>346</v>
      </c>
      <c r="F26" s="785">
        <v>-500</v>
      </c>
      <c r="G26" s="758">
        <v>4202</v>
      </c>
      <c r="H26" s="759">
        <v>1411</v>
      </c>
      <c r="I26" s="759">
        <f>G26-H26</f>
        <v>2791</v>
      </c>
      <c r="J26" s="759">
        <f>$F26*I26</f>
        <v>-1395500</v>
      </c>
      <c r="K26" s="759">
        <f>J26/1000000</f>
        <v>-1.3955</v>
      </c>
      <c r="L26" s="758">
        <v>129</v>
      </c>
      <c r="M26" s="759">
        <v>129</v>
      </c>
      <c r="N26" s="759">
        <f>L26-M26</f>
        <v>0</v>
      </c>
      <c r="O26" s="759">
        <f>$F26*N26</f>
        <v>0</v>
      </c>
      <c r="P26" s="759">
        <f>O26/1000000</f>
        <v>0</v>
      </c>
      <c r="Q26" s="787"/>
    </row>
    <row r="27" spans="1:17" s="762" customFormat="1" ht="17.25" customHeight="1">
      <c r="A27" s="781">
        <v>17</v>
      </c>
      <c r="B27" s="782" t="s">
        <v>17</v>
      </c>
      <c r="C27" s="770">
        <v>4864988</v>
      </c>
      <c r="D27" s="783" t="s">
        <v>12</v>
      </c>
      <c r="E27" s="784" t="s">
        <v>346</v>
      </c>
      <c r="F27" s="785">
        <v>-2000</v>
      </c>
      <c r="G27" s="758">
        <v>1743</v>
      </c>
      <c r="H27" s="759">
        <v>545</v>
      </c>
      <c r="I27" s="786">
        <f>G27-H27</f>
        <v>1198</v>
      </c>
      <c r="J27" s="786">
        <f>$F27*I27</f>
        <v>-2396000</v>
      </c>
      <c r="K27" s="786">
        <f>J27/1000000</f>
        <v>-2.396</v>
      </c>
      <c r="L27" s="758">
        <v>999044</v>
      </c>
      <c r="M27" s="759">
        <v>999044</v>
      </c>
      <c r="N27" s="786">
        <f>L27-M27</f>
        <v>0</v>
      </c>
      <c r="O27" s="786">
        <f>$F27*N27</f>
        <v>0</v>
      </c>
      <c r="P27" s="786">
        <f>O27/1000000</f>
        <v>0</v>
      </c>
      <c r="Q27" s="787"/>
    </row>
    <row r="28" spans="1:17" ht="17.25" customHeight="1">
      <c r="A28" s="267">
        <v>18</v>
      </c>
      <c r="B28" s="310" t="s">
        <v>165</v>
      </c>
      <c r="C28" s="311">
        <v>5295572</v>
      </c>
      <c r="D28" s="127" t="s">
        <v>12</v>
      </c>
      <c r="E28" s="96" t="s">
        <v>346</v>
      </c>
      <c r="F28" s="319">
        <v>-1000</v>
      </c>
      <c r="G28" s="340">
        <v>998409</v>
      </c>
      <c r="H28" s="341">
        <v>999451</v>
      </c>
      <c r="I28" s="341">
        <f>G28-H28</f>
        <v>-1042</v>
      </c>
      <c r="J28" s="341">
        <f>$F28*I28</f>
        <v>1042000</v>
      </c>
      <c r="K28" s="341">
        <f>J28/1000000</f>
        <v>1.042</v>
      </c>
      <c r="L28" s="340">
        <v>902657</v>
      </c>
      <c r="M28" s="341">
        <v>902657</v>
      </c>
      <c r="N28" s="341">
        <f>L28-M28</f>
        <v>0</v>
      </c>
      <c r="O28" s="341">
        <f>$F28*N28</f>
        <v>0</v>
      </c>
      <c r="P28" s="341">
        <f>O28/1000000</f>
        <v>0</v>
      </c>
      <c r="Q28" s="500"/>
    </row>
    <row r="29" spans="1:17" ht="17.25" customHeight="1">
      <c r="A29" s="267"/>
      <c r="B29" s="312" t="s">
        <v>458</v>
      </c>
      <c r="C29" s="311"/>
      <c r="D29" s="127"/>
      <c r="E29" s="96"/>
      <c r="F29" s="319"/>
      <c r="G29" s="340"/>
      <c r="H29" s="341"/>
      <c r="I29" s="341"/>
      <c r="J29" s="341"/>
      <c r="K29" s="341"/>
      <c r="L29" s="340"/>
      <c r="M29" s="341"/>
      <c r="N29" s="341"/>
      <c r="O29" s="341"/>
      <c r="P29" s="341"/>
      <c r="Q29" s="500"/>
    </row>
    <row r="30" spans="1:17" ht="17.25" customHeight="1">
      <c r="A30" s="267">
        <v>19</v>
      </c>
      <c r="B30" s="782" t="s">
        <v>15</v>
      </c>
      <c r="C30" s="311">
        <v>5128451</v>
      </c>
      <c r="D30" s="127" t="s">
        <v>12</v>
      </c>
      <c r="E30" s="96" t="s">
        <v>346</v>
      </c>
      <c r="F30" s="319">
        <v>-1000</v>
      </c>
      <c r="G30" s="758">
        <v>0</v>
      </c>
      <c r="H30" s="759">
        <v>0</v>
      </c>
      <c r="I30" s="786">
        <f>G30-H30</f>
        <v>0</v>
      </c>
      <c r="J30" s="786">
        <f>$F30*I30</f>
        <v>0</v>
      </c>
      <c r="K30" s="786">
        <f>J30/1000000</f>
        <v>0</v>
      </c>
      <c r="L30" s="758">
        <v>0</v>
      </c>
      <c r="M30" s="759">
        <v>0</v>
      </c>
      <c r="N30" s="786">
        <f>L30-M30</f>
        <v>0</v>
      </c>
      <c r="O30" s="786">
        <f>$F30*N30</f>
        <v>0</v>
      </c>
      <c r="P30" s="786">
        <f>O30/1000000</f>
        <v>0</v>
      </c>
      <c r="Q30" s="787" t="s">
        <v>460</v>
      </c>
    </row>
    <row r="31" spans="1:17" ht="17.25" customHeight="1">
      <c r="A31" s="267">
        <v>20</v>
      </c>
      <c r="B31" s="782" t="s">
        <v>16</v>
      </c>
      <c r="C31" s="311">
        <v>5128459</v>
      </c>
      <c r="D31" s="127" t="s">
        <v>12</v>
      </c>
      <c r="E31" s="96" t="s">
        <v>346</v>
      </c>
      <c r="F31" s="319">
        <v>-1000</v>
      </c>
      <c r="G31" s="758">
        <v>0</v>
      </c>
      <c r="H31" s="759">
        <v>0</v>
      </c>
      <c r="I31" s="786">
        <f>G31-H31</f>
        <v>0</v>
      </c>
      <c r="J31" s="786">
        <f>$F31*I31</f>
        <v>0</v>
      </c>
      <c r="K31" s="786">
        <f>J31/1000000</f>
        <v>0</v>
      </c>
      <c r="L31" s="758">
        <v>0</v>
      </c>
      <c r="M31" s="759">
        <v>0</v>
      </c>
      <c r="N31" s="786">
        <f>L31-M31</f>
        <v>0</v>
      </c>
      <c r="O31" s="786">
        <f>$F31*N31</f>
        <v>0</v>
      </c>
      <c r="P31" s="786">
        <f>O31/1000000</f>
        <v>0</v>
      </c>
      <c r="Q31" s="787" t="s">
        <v>460</v>
      </c>
    </row>
    <row r="32" spans="1:17" ht="17.25" customHeight="1">
      <c r="A32" s="267"/>
      <c r="B32" s="281" t="s">
        <v>167</v>
      </c>
      <c r="C32" s="311"/>
      <c r="D32" s="84"/>
      <c r="E32" s="84"/>
      <c r="F32" s="319"/>
      <c r="G32" s="424"/>
      <c r="H32" s="427"/>
      <c r="I32" s="321"/>
      <c r="J32" s="321"/>
      <c r="K32" s="321"/>
      <c r="L32" s="323"/>
      <c r="M32" s="321"/>
      <c r="N32" s="321"/>
      <c r="O32" s="321"/>
      <c r="P32" s="321"/>
      <c r="Q32" s="480"/>
    </row>
    <row r="33" spans="1:17" ht="18.75" customHeight="1">
      <c r="A33" s="267">
        <v>21</v>
      </c>
      <c r="B33" s="310" t="s">
        <v>15</v>
      </c>
      <c r="C33" s="311">
        <v>5295151</v>
      </c>
      <c r="D33" s="127" t="s">
        <v>12</v>
      </c>
      <c r="E33" s="96" t="s">
        <v>346</v>
      </c>
      <c r="F33" s="319">
        <v>-1000</v>
      </c>
      <c r="G33" s="340">
        <v>1165</v>
      </c>
      <c r="H33" s="341">
        <v>1473</v>
      </c>
      <c r="I33" s="321">
        <f>G33-H33</f>
        <v>-308</v>
      </c>
      <c r="J33" s="321">
        <f>$F33*I33</f>
        <v>308000</v>
      </c>
      <c r="K33" s="321">
        <f>J33/1000000</f>
        <v>0.308</v>
      </c>
      <c r="L33" s="340">
        <v>984974</v>
      </c>
      <c r="M33" s="341">
        <v>985047</v>
      </c>
      <c r="N33" s="321">
        <f>L33-M33</f>
        <v>-73</v>
      </c>
      <c r="O33" s="321">
        <f>$F33*N33</f>
        <v>73000</v>
      </c>
      <c r="P33" s="321">
        <f>O33/1000000</f>
        <v>0.073</v>
      </c>
      <c r="Q33" s="495"/>
    </row>
    <row r="34" spans="1:17" ht="17.25" customHeight="1">
      <c r="A34" s="267">
        <v>22</v>
      </c>
      <c r="B34" s="310" t="s">
        <v>16</v>
      </c>
      <c r="C34" s="311">
        <v>4864970</v>
      </c>
      <c r="D34" s="127" t="s">
        <v>12</v>
      </c>
      <c r="E34" s="96" t="s">
        <v>346</v>
      </c>
      <c r="F34" s="319">
        <v>-1000</v>
      </c>
      <c r="G34" s="340">
        <v>997476</v>
      </c>
      <c r="H34" s="341">
        <v>997720</v>
      </c>
      <c r="I34" s="321">
        <f>G34-H34</f>
        <v>-244</v>
      </c>
      <c r="J34" s="321">
        <f>$F34*I34</f>
        <v>244000</v>
      </c>
      <c r="K34" s="321">
        <f>J34/1000000</f>
        <v>0.244</v>
      </c>
      <c r="L34" s="340">
        <v>983732</v>
      </c>
      <c r="M34" s="341">
        <v>983816</v>
      </c>
      <c r="N34" s="321">
        <f>L34-M34</f>
        <v>-84</v>
      </c>
      <c r="O34" s="321">
        <f>$F34*N34</f>
        <v>84000</v>
      </c>
      <c r="P34" s="321">
        <f>O34/1000000</f>
        <v>0.084</v>
      </c>
      <c r="Q34" s="480"/>
    </row>
    <row r="35" spans="1:17" ht="15.75" customHeight="1">
      <c r="A35" s="267">
        <v>23</v>
      </c>
      <c r="B35" s="310" t="s">
        <v>17</v>
      </c>
      <c r="C35" s="311">
        <v>5295147</v>
      </c>
      <c r="D35" s="127" t="s">
        <v>12</v>
      </c>
      <c r="E35" s="96" t="s">
        <v>346</v>
      </c>
      <c r="F35" s="319">
        <v>-1000</v>
      </c>
      <c r="G35" s="340">
        <v>996314</v>
      </c>
      <c r="H35" s="341">
        <v>997070</v>
      </c>
      <c r="I35" s="321">
        <f>G35-H35</f>
        <v>-756</v>
      </c>
      <c r="J35" s="321">
        <f>$F35*I35</f>
        <v>756000</v>
      </c>
      <c r="K35" s="321">
        <f>J35/1000000</f>
        <v>0.756</v>
      </c>
      <c r="L35" s="340">
        <v>997357</v>
      </c>
      <c r="M35" s="341">
        <v>997371</v>
      </c>
      <c r="N35" s="321">
        <f>L35-M35</f>
        <v>-14</v>
      </c>
      <c r="O35" s="321">
        <f>$F35*N35</f>
        <v>14000</v>
      </c>
      <c r="P35" s="321">
        <f>O35/1000000</f>
        <v>0.014</v>
      </c>
      <c r="Q35" s="480"/>
    </row>
    <row r="36" spans="1:17" ht="15.75" customHeight="1">
      <c r="A36" s="267">
        <v>24</v>
      </c>
      <c r="B36" s="283" t="s">
        <v>165</v>
      </c>
      <c r="C36" s="311">
        <v>4864995</v>
      </c>
      <c r="D36" s="84" t="s">
        <v>12</v>
      </c>
      <c r="E36" s="96" t="s">
        <v>346</v>
      </c>
      <c r="F36" s="319">
        <v>-1000</v>
      </c>
      <c r="G36" s="340">
        <v>14181</v>
      </c>
      <c r="H36" s="341">
        <v>14222</v>
      </c>
      <c r="I36" s="321">
        <f>G36-H36</f>
        <v>-41</v>
      </c>
      <c r="J36" s="321">
        <f>$F36*I36</f>
        <v>41000</v>
      </c>
      <c r="K36" s="321">
        <f>J36/1000000</f>
        <v>0.041</v>
      </c>
      <c r="L36" s="340">
        <v>996718</v>
      </c>
      <c r="M36" s="341">
        <v>996767</v>
      </c>
      <c r="N36" s="321">
        <f>L36-M36</f>
        <v>-49</v>
      </c>
      <c r="O36" s="321">
        <f>$F36*N36</f>
        <v>49000</v>
      </c>
      <c r="P36" s="321">
        <f>O36/1000000</f>
        <v>0.049</v>
      </c>
      <c r="Q36" s="752"/>
    </row>
    <row r="37" spans="1:17" ht="17.25" customHeight="1">
      <c r="A37" s="267"/>
      <c r="B37" s="312" t="s">
        <v>168</v>
      </c>
      <c r="C37" s="311"/>
      <c r="D37" s="127"/>
      <c r="E37" s="127"/>
      <c r="F37" s="319"/>
      <c r="G37" s="424"/>
      <c r="H37" s="427"/>
      <c r="I37" s="321"/>
      <c r="J37" s="321"/>
      <c r="K37" s="321"/>
      <c r="L37" s="323"/>
      <c r="M37" s="321"/>
      <c r="N37" s="321"/>
      <c r="O37" s="321"/>
      <c r="P37" s="321"/>
      <c r="Q37" s="480"/>
    </row>
    <row r="38" spans="1:17" ht="19.5" customHeight="1">
      <c r="A38" s="267"/>
      <c r="B38" s="312" t="s">
        <v>39</v>
      </c>
      <c r="C38" s="311"/>
      <c r="D38" s="127"/>
      <c r="E38" s="127"/>
      <c r="F38" s="319"/>
      <c r="G38" s="424"/>
      <c r="H38" s="427"/>
      <c r="I38" s="321"/>
      <c r="J38" s="321"/>
      <c r="K38" s="321"/>
      <c r="L38" s="323"/>
      <c r="M38" s="321"/>
      <c r="N38" s="321"/>
      <c r="O38" s="321"/>
      <c r="P38" s="321"/>
      <c r="Q38" s="480"/>
    </row>
    <row r="39" spans="1:17" s="762" customFormat="1" ht="22.5" customHeight="1">
      <c r="A39" s="781">
        <v>25</v>
      </c>
      <c r="B39" s="782" t="s">
        <v>169</v>
      </c>
      <c r="C39" s="770">
        <v>5128435</v>
      </c>
      <c r="D39" s="783" t="s">
        <v>12</v>
      </c>
      <c r="E39" s="784" t="s">
        <v>346</v>
      </c>
      <c r="F39" s="785">
        <v>800</v>
      </c>
      <c r="G39" s="758">
        <v>40</v>
      </c>
      <c r="H39" s="759">
        <v>36</v>
      </c>
      <c r="I39" s="786">
        <f>G39-H39</f>
        <v>4</v>
      </c>
      <c r="J39" s="786">
        <f>$F39*I39</f>
        <v>3200</v>
      </c>
      <c r="K39" s="786">
        <f>J39/1000000</f>
        <v>0.0032</v>
      </c>
      <c r="L39" s="758">
        <v>1579</v>
      </c>
      <c r="M39" s="341">
        <v>1520</v>
      </c>
      <c r="N39" s="786">
        <f>L39-M39</f>
        <v>59</v>
      </c>
      <c r="O39" s="786">
        <f>$F39*N39</f>
        <v>47200</v>
      </c>
      <c r="P39" s="786">
        <f>O39/1000000</f>
        <v>0.0472</v>
      </c>
      <c r="Q39" s="795"/>
    </row>
    <row r="40" spans="1:17" ht="18.75" customHeight="1">
      <c r="A40" s="267"/>
      <c r="B40" s="281" t="s">
        <v>170</v>
      </c>
      <c r="C40" s="311"/>
      <c r="D40" s="84"/>
      <c r="E40" s="84"/>
      <c r="F40" s="319"/>
      <c r="G40" s="424"/>
      <c r="H40" s="427"/>
      <c r="I40" s="321"/>
      <c r="J40" s="321"/>
      <c r="K40" s="321"/>
      <c r="L40" s="323"/>
      <c r="M40" s="321"/>
      <c r="N40" s="321"/>
      <c r="O40" s="321"/>
      <c r="P40" s="321"/>
      <c r="Q40" s="480"/>
    </row>
    <row r="41" spans="1:17" ht="22.5" customHeight="1">
      <c r="A41" s="267">
        <v>26</v>
      </c>
      <c r="B41" s="283" t="s">
        <v>15</v>
      </c>
      <c r="C41" s="311">
        <v>5269210</v>
      </c>
      <c r="D41" s="84" t="s">
        <v>12</v>
      </c>
      <c r="E41" s="96" t="s">
        <v>346</v>
      </c>
      <c r="F41" s="319">
        <v>-1000</v>
      </c>
      <c r="G41" s="340">
        <v>979478</v>
      </c>
      <c r="H41" s="341">
        <v>979747</v>
      </c>
      <c r="I41" s="321">
        <f>G41-H41</f>
        <v>-269</v>
      </c>
      <c r="J41" s="321">
        <f>$F41*I41</f>
        <v>269000</v>
      </c>
      <c r="K41" s="321">
        <f>J41/1000000</f>
        <v>0.269</v>
      </c>
      <c r="L41" s="340">
        <v>978303</v>
      </c>
      <c r="M41" s="341">
        <v>978303</v>
      </c>
      <c r="N41" s="321">
        <f>L41-M41</f>
        <v>0</v>
      </c>
      <c r="O41" s="321">
        <f>$F41*N41</f>
        <v>0</v>
      </c>
      <c r="P41" s="321">
        <f>O41/1000000</f>
        <v>0</v>
      </c>
      <c r="Q41" s="480"/>
    </row>
    <row r="42" spans="1:17" s="762" customFormat="1" ht="22.5" customHeight="1">
      <c r="A42" s="781">
        <v>27</v>
      </c>
      <c r="B42" s="782" t="s">
        <v>16</v>
      </c>
      <c r="C42" s="770">
        <v>5269211</v>
      </c>
      <c r="D42" s="783" t="s">
        <v>12</v>
      </c>
      <c r="E42" s="784" t="s">
        <v>346</v>
      </c>
      <c r="F42" s="785">
        <v>-1000</v>
      </c>
      <c r="G42" s="758">
        <v>991515</v>
      </c>
      <c r="H42" s="759">
        <v>991515</v>
      </c>
      <c r="I42" s="786">
        <f>G42-H42</f>
        <v>0</v>
      </c>
      <c r="J42" s="786">
        <f>$F42*I42</f>
        <v>0</v>
      </c>
      <c r="K42" s="786">
        <f>J42/1000000</f>
        <v>0</v>
      </c>
      <c r="L42" s="758">
        <v>985938</v>
      </c>
      <c r="M42" s="341">
        <v>985938</v>
      </c>
      <c r="N42" s="786">
        <f>L42-M42</f>
        <v>0</v>
      </c>
      <c r="O42" s="786">
        <f>$F42*N42</f>
        <v>0</v>
      </c>
      <c r="P42" s="786">
        <f>O42/1000000</f>
        <v>0</v>
      </c>
      <c r="Q42" s="788"/>
    </row>
    <row r="43" spans="1:17" s="762" customFormat="1" ht="22.5" customHeight="1">
      <c r="A43" s="781">
        <v>28</v>
      </c>
      <c r="B43" s="782" t="s">
        <v>17</v>
      </c>
      <c r="C43" s="770">
        <v>5269209</v>
      </c>
      <c r="D43" s="783" t="s">
        <v>12</v>
      </c>
      <c r="E43" s="784" t="s">
        <v>346</v>
      </c>
      <c r="F43" s="785">
        <v>-1000</v>
      </c>
      <c r="G43" s="758">
        <v>976448</v>
      </c>
      <c r="H43" s="759">
        <v>977854</v>
      </c>
      <c r="I43" s="786">
        <f>G43-H43</f>
        <v>-1406</v>
      </c>
      <c r="J43" s="786">
        <f>$F43*I43</f>
        <v>1406000</v>
      </c>
      <c r="K43" s="786">
        <f>J43/1000000</f>
        <v>1.406</v>
      </c>
      <c r="L43" s="758">
        <v>999323</v>
      </c>
      <c r="M43" s="341">
        <v>999323</v>
      </c>
      <c r="N43" s="786">
        <f>L43-M43</f>
        <v>0</v>
      </c>
      <c r="O43" s="786">
        <f>$F43*N43</f>
        <v>0</v>
      </c>
      <c r="P43" s="786">
        <f>O43/1000000</f>
        <v>0</v>
      </c>
      <c r="Q43" s="788" t="s">
        <v>456</v>
      </c>
    </row>
    <row r="44" spans="1:17" ht="18.75" customHeight="1">
      <c r="A44" s="267"/>
      <c r="B44" s="312" t="s">
        <v>171</v>
      </c>
      <c r="C44" s="311"/>
      <c r="D44" s="127"/>
      <c r="E44" s="127"/>
      <c r="F44" s="317"/>
      <c r="G44" s="424"/>
      <c r="H44" s="427"/>
      <c r="I44" s="321"/>
      <c r="J44" s="321"/>
      <c r="K44" s="321"/>
      <c r="L44" s="323"/>
      <c r="M44" s="321"/>
      <c r="N44" s="321"/>
      <c r="O44" s="321"/>
      <c r="P44" s="321"/>
      <c r="Q44" s="480"/>
    </row>
    <row r="45" spans="1:17" ht="22.5" customHeight="1">
      <c r="A45" s="267">
        <v>29</v>
      </c>
      <c r="B45" s="310" t="s">
        <v>426</v>
      </c>
      <c r="C45" s="311">
        <v>4865010</v>
      </c>
      <c r="D45" s="127" t="s">
        <v>12</v>
      </c>
      <c r="E45" s="96" t="s">
        <v>346</v>
      </c>
      <c r="F45" s="319">
        <v>-1000</v>
      </c>
      <c r="G45" s="340">
        <v>994793</v>
      </c>
      <c r="H45" s="341">
        <v>994687</v>
      </c>
      <c r="I45" s="321">
        <f>G45-H45</f>
        <v>106</v>
      </c>
      <c r="J45" s="321">
        <f>$F45*I45</f>
        <v>-106000</v>
      </c>
      <c r="K45" s="321">
        <f>J45/1000000</f>
        <v>-0.106</v>
      </c>
      <c r="L45" s="340">
        <v>988808</v>
      </c>
      <c r="M45" s="341">
        <v>988819</v>
      </c>
      <c r="N45" s="321">
        <f>L45-M45</f>
        <v>-11</v>
      </c>
      <c r="O45" s="321">
        <f>$F45*N45</f>
        <v>11000</v>
      </c>
      <c r="P45" s="321">
        <f>O45/1000000</f>
        <v>0.011</v>
      </c>
      <c r="Q45" s="480"/>
    </row>
    <row r="46" spans="1:17" ht="22.5" customHeight="1">
      <c r="A46" s="267">
        <v>30</v>
      </c>
      <c r="B46" s="310" t="s">
        <v>427</v>
      </c>
      <c r="C46" s="311">
        <v>4864965</v>
      </c>
      <c r="D46" s="127" t="s">
        <v>12</v>
      </c>
      <c r="E46" s="96" t="s">
        <v>346</v>
      </c>
      <c r="F46" s="319">
        <v>-1000</v>
      </c>
      <c r="G46" s="340">
        <v>991126</v>
      </c>
      <c r="H46" s="341">
        <v>990782</v>
      </c>
      <c r="I46" s="321">
        <f>G46-H46</f>
        <v>344</v>
      </c>
      <c r="J46" s="321">
        <f>$F46*I46</f>
        <v>-344000</v>
      </c>
      <c r="K46" s="321">
        <f>J46/1000000</f>
        <v>-0.344</v>
      </c>
      <c r="L46" s="340">
        <v>928185</v>
      </c>
      <c r="M46" s="341">
        <v>928204</v>
      </c>
      <c r="N46" s="321">
        <f>L46-M46</f>
        <v>-19</v>
      </c>
      <c r="O46" s="321">
        <f>$F46*N46</f>
        <v>19000</v>
      </c>
      <c r="P46" s="321">
        <f>O46/1000000</f>
        <v>0.019</v>
      </c>
      <c r="Q46" s="480"/>
    </row>
    <row r="47" spans="1:17" ht="22.5" customHeight="1">
      <c r="A47" s="267">
        <v>31</v>
      </c>
      <c r="B47" s="283" t="s">
        <v>428</v>
      </c>
      <c r="C47" s="311">
        <v>4864933</v>
      </c>
      <c r="D47" s="84" t="s">
        <v>12</v>
      </c>
      <c r="E47" s="96" t="s">
        <v>346</v>
      </c>
      <c r="F47" s="319">
        <v>-1000</v>
      </c>
      <c r="G47" s="340">
        <v>4601</v>
      </c>
      <c r="H47" s="341">
        <v>3857</v>
      </c>
      <c r="I47" s="321">
        <f>G47-H47</f>
        <v>744</v>
      </c>
      <c r="J47" s="321">
        <f>$F47*I47</f>
        <v>-744000</v>
      </c>
      <c r="K47" s="321">
        <f>J47/1000000</f>
        <v>-0.744</v>
      </c>
      <c r="L47" s="340">
        <v>33392</v>
      </c>
      <c r="M47" s="341">
        <v>33392</v>
      </c>
      <c r="N47" s="321">
        <f>L47-M47</f>
        <v>0</v>
      </c>
      <c r="O47" s="321">
        <f>$F47*N47</f>
        <v>0</v>
      </c>
      <c r="P47" s="321">
        <f>O47/1000000</f>
        <v>0</v>
      </c>
      <c r="Q47" s="480"/>
    </row>
    <row r="48" spans="1:17" ht="22.5" customHeight="1">
      <c r="A48" s="267">
        <v>32</v>
      </c>
      <c r="B48" s="310" t="s">
        <v>429</v>
      </c>
      <c r="C48" s="311">
        <v>4864904</v>
      </c>
      <c r="D48" s="127" t="s">
        <v>12</v>
      </c>
      <c r="E48" s="96" t="s">
        <v>346</v>
      </c>
      <c r="F48" s="319">
        <v>-1000</v>
      </c>
      <c r="G48" s="340">
        <v>997061</v>
      </c>
      <c r="H48" s="341">
        <v>997052</v>
      </c>
      <c r="I48" s="321">
        <f>G48-H48</f>
        <v>9</v>
      </c>
      <c r="J48" s="321">
        <f>$F48*I48</f>
        <v>-9000</v>
      </c>
      <c r="K48" s="321">
        <f>J48/1000000</f>
        <v>-0.009</v>
      </c>
      <c r="L48" s="340">
        <v>996142</v>
      </c>
      <c r="M48" s="341">
        <v>996142</v>
      </c>
      <c r="N48" s="321">
        <f>L48-M48</f>
        <v>0</v>
      </c>
      <c r="O48" s="321">
        <f>$F48*N48</f>
        <v>0</v>
      </c>
      <c r="P48" s="321">
        <f>O48/1000000</f>
        <v>0</v>
      </c>
      <c r="Q48" s="480"/>
    </row>
    <row r="49" spans="1:17" ht="22.5" customHeight="1">
      <c r="A49" s="267">
        <v>33</v>
      </c>
      <c r="B49" s="310" t="s">
        <v>430</v>
      </c>
      <c r="C49" s="311">
        <v>4864942</v>
      </c>
      <c r="D49" s="127" t="s">
        <v>12</v>
      </c>
      <c r="E49" s="96" t="s">
        <v>346</v>
      </c>
      <c r="F49" s="321">
        <v>-1000</v>
      </c>
      <c r="G49" s="340">
        <v>999096</v>
      </c>
      <c r="H49" s="759">
        <v>999125</v>
      </c>
      <c r="I49" s="321">
        <f>G49-H49</f>
        <v>-29</v>
      </c>
      <c r="J49" s="321">
        <f>$F49*I49</f>
        <v>29000</v>
      </c>
      <c r="K49" s="321">
        <f>J49/1000000</f>
        <v>0.029</v>
      </c>
      <c r="L49" s="340">
        <v>999732</v>
      </c>
      <c r="M49" s="341">
        <v>999767</v>
      </c>
      <c r="N49" s="321">
        <f>L49-M49</f>
        <v>-35</v>
      </c>
      <c r="O49" s="321">
        <f>$F49*N49</f>
        <v>35000</v>
      </c>
      <c r="P49" s="321">
        <f>O49/1000000</f>
        <v>0.035</v>
      </c>
      <c r="Q49" s="480"/>
    </row>
    <row r="50" spans="1:17" ht="18" customHeight="1" thickBot="1">
      <c r="A50" s="399" t="s">
        <v>335</v>
      </c>
      <c r="B50" s="313"/>
      <c r="C50" s="314"/>
      <c r="D50" s="259"/>
      <c r="E50" s="260"/>
      <c r="F50" s="319"/>
      <c r="G50" s="425"/>
      <c r="H50" s="426"/>
      <c r="I50" s="325"/>
      <c r="J50" s="325"/>
      <c r="K50" s="325"/>
      <c r="L50" s="325"/>
      <c r="M50" s="325"/>
      <c r="N50" s="325"/>
      <c r="O50" s="325"/>
      <c r="P50" s="620" t="str">
        <f>NDPL!$Q$1</f>
        <v>NOVEMBER -2017</v>
      </c>
      <c r="Q50" s="620"/>
    </row>
    <row r="51" spans="1:17" ht="19.5" customHeight="1" thickTop="1">
      <c r="A51" s="278"/>
      <c r="B51" s="281" t="s">
        <v>172</v>
      </c>
      <c r="C51" s="311"/>
      <c r="D51" s="84"/>
      <c r="E51" s="84"/>
      <c r="F51" s="414"/>
      <c r="G51" s="424"/>
      <c r="H51" s="427"/>
      <c r="I51" s="321"/>
      <c r="J51" s="321"/>
      <c r="K51" s="321"/>
      <c r="L51" s="323"/>
      <c r="M51" s="321"/>
      <c r="N51" s="321"/>
      <c r="O51" s="321"/>
      <c r="P51" s="321"/>
      <c r="Q51" s="467"/>
    </row>
    <row r="52" spans="1:17" s="872" customFormat="1" ht="11.25" customHeight="1">
      <c r="A52" s="868">
        <v>34</v>
      </c>
      <c r="B52" s="869" t="s">
        <v>15</v>
      </c>
      <c r="C52" s="870">
        <v>4864962</v>
      </c>
      <c r="D52" s="783" t="s">
        <v>12</v>
      </c>
      <c r="E52" s="784" t="s">
        <v>346</v>
      </c>
      <c r="F52" s="871">
        <v>-1000</v>
      </c>
      <c r="G52" s="868">
        <v>6229</v>
      </c>
      <c r="H52" s="856">
        <v>3983</v>
      </c>
      <c r="I52" s="856">
        <f>G52-H52</f>
        <v>2246</v>
      </c>
      <c r="J52" s="856">
        <f>$F52*I52</f>
        <v>-2246000</v>
      </c>
      <c r="K52" s="856">
        <f>J52/1000000</f>
        <v>-2.246</v>
      </c>
      <c r="L52" s="868">
        <v>999954</v>
      </c>
      <c r="M52" s="856">
        <v>999954</v>
      </c>
      <c r="N52" s="856">
        <f>L52-M52</f>
        <v>0</v>
      </c>
      <c r="O52" s="856">
        <f>$F52*N52</f>
        <v>0</v>
      </c>
      <c r="P52" s="856">
        <f>O52/1000000</f>
        <v>0</v>
      </c>
      <c r="Q52" s="789"/>
    </row>
    <row r="53" spans="1:17" s="872" customFormat="1" ht="11.25" customHeight="1">
      <c r="A53" s="868">
        <v>35</v>
      </c>
      <c r="B53" s="869" t="s">
        <v>16</v>
      </c>
      <c r="C53" s="870">
        <v>5128455</v>
      </c>
      <c r="D53" s="783" t="s">
        <v>12</v>
      </c>
      <c r="E53" s="784" t="s">
        <v>346</v>
      </c>
      <c r="F53" s="871">
        <v>-500</v>
      </c>
      <c r="G53" s="868">
        <v>9321</v>
      </c>
      <c r="H53" s="856">
        <v>6405</v>
      </c>
      <c r="I53" s="856">
        <f>G53-H53</f>
        <v>2916</v>
      </c>
      <c r="J53" s="856">
        <f>$F53*I53</f>
        <v>-1458000</v>
      </c>
      <c r="K53" s="856">
        <f>J53/1000000</f>
        <v>-1.458</v>
      </c>
      <c r="L53" s="868">
        <v>998373</v>
      </c>
      <c r="M53" s="856">
        <v>998374</v>
      </c>
      <c r="N53" s="856">
        <f>L53-M53</f>
        <v>-1</v>
      </c>
      <c r="O53" s="856">
        <f>$F53*N53</f>
        <v>500</v>
      </c>
      <c r="P53" s="856">
        <f>O53/1000000</f>
        <v>0.0005</v>
      </c>
      <c r="Q53" s="789"/>
    </row>
    <row r="54" spans="1:17" s="872" customFormat="1" ht="11.25" customHeight="1">
      <c r="A54" s="868">
        <v>36</v>
      </c>
      <c r="B54" s="869" t="s">
        <v>17</v>
      </c>
      <c r="C54" s="870">
        <v>4864979</v>
      </c>
      <c r="D54" s="783" t="s">
        <v>12</v>
      </c>
      <c r="E54" s="784" t="s">
        <v>346</v>
      </c>
      <c r="F54" s="871">
        <v>-2000</v>
      </c>
      <c r="G54" s="868">
        <v>26361</v>
      </c>
      <c r="H54" s="856">
        <v>25339</v>
      </c>
      <c r="I54" s="856">
        <f>G54-H54</f>
        <v>1022</v>
      </c>
      <c r="J54" s="856">
        <f>$F54*I54</f>
        <v>-2044000</v>
      </c>
      <c r="K54" s="856">
        <f>J54/1000000</f>
        <v>-2.044</v>
      </c>
      <c r="L54" s="868">
        <v>969570</v>
      </c>
      <c r="M54" s="856">
        <v>969570</v>
      </c>
      <c r="N54" s="856">
        <f>L54-M54</f>
        <v>0</v>
      </c>
      <c r="O54" s="856">
        <f>$F54*N54</f>
        <v>0</v>
      </c>
      <c r="P54" s="856">
        <f>O54/1000000</f>
        <v>0</v>
      </c>
      <c r="Q54" s="841"/>
    </row>
    <row r="55" spans="1:17" s="865" customFormat="1" ht="11.25" customHeight="1">
      <c r="A55" s="95"/>
      <c r="B55" s="873" t="s">
        <v>173</v>
      </c>
      <c r="C55" s="119"/>
      <c r="D55" s="120"/>
      <c r="E55" s="120"/>
      <c r="F55" s="874"/>
      <c r="G55" s="875"/>
      <c r="H55" s="115"/>
      <c r="I55" s="115"/>
      <c r="J55" s="115"/>
      <c r="K55" s="115"/>
      <c r="L55" s="117"/>
      <c r="M55" s="115"/>
      <c r="N55" s="115"/>
      <c r="O55" s="115"/>
      <c r="P55" s="115"/>
      <c r="Q55" s="876"/>
    </row>
    <row r="56" spans="1:17" s="865" customFormat="1" ht="11.25" customHeight="1">
      <c r="A56" s="117">
        <v>37</v>
      </c>
      <c r="B56" s="118" t="s">
        <v>15</v>
      </c>
      <c r="C56" s="119">
        <v>5295159</v>
      </c>
      <c r="D56" s="120" t="s">
        <v>12</v>
      </c>
      <c r="E56" s="877" t="s">
        <v>346</v>
      </c>
      <c r="F56" s="874">
        <v>-1000</v>
      </c>
      <c r="G56" s="117">
        <v>999440</v>
      </c>
      <c r="H56" s="115">
        <v>999486</v>
      </c>
      <c r="I56" s="115">
        <f>G56-H56</f>
        <v>-46</v>
      </c>
      <c r="J56" s="115">
        <f>$F56*I56</f>
        <v>46000</v>
      </c>
      <c r="K56" s="115">
        <f>J56/1000000</f>
        <v>0.046</v>
      </c>
      <c r="L56" s="117">
        <v>999980</v>
      </c>
      <c r="M56" s="115">
        <v>999994</v>
      </c>
      <c r="N56" s="115">
        <f>L56-M56</f>
        <v>-14</v>
      </c>
      <c r="O56" s="115">
        <f>$F56*N56</f>
        <v>14000</v>
      </c>
      <c r="P56" s="115">
        <f>O56/1000000</f>
        <v>0.014</v>
      </c>
      <c r="Q56" s="876"/>
    </row>
    <row r="57" spans="1:17" s="865" customFormat="1" ht="11.25" customHeight="1">
      <c r="A57" s="117"/>
      <c r="B57" s="118"/>
      <c r="C57" s="119">
        <v>4865018</v>
      </c>
      <c r="D57" s="120" t="s">
        <v>12</v>
      </c>
      <c r="E57" s="877" t="s">
        <v>346</v>
      </c>
      <c r="F57" s="874">
        <v>-1000</v>
      </c>
      <c r="G57" s="117">
        <v>73</v>
      </c>
      <c r="H57" s="115">
        <v>0</v>
      </c>
      <c r="I57" s="115">
        <f>G57-H57</f>
        <v>73</v>
      </c>
      <c r="J57" s="115">
        <f>$F57*I57</f>
        <v>-73000</v>
      </c>
      <c r="K57" s="115">
        <f>J57/1000000</f>
        <v>-0.073</v>
      </c>
      <c r="L57" s="117">
        <v>999997</v>
      </c>
      <c r="M57" s="115">
        <v>1000000</v>
      </c>
      <c r="N57" s="115">
        <f>L57-M57</f>
        <v>-3</v>
      </c>
      <c r="O57" s="115">
        <f>$F57*N57</f>
        <v>3000</v>
      </c>
      <c r="P57" s="115">
        <f>O57/1000000</f>
        <v>0.003</v>
      </c>
      <c r="Q57" s="876" t="s">
        <v>466</v>
      </c>
    </row>
    <row r="58" spans="1:17" s="865" customFormat="1" ht="11.25" customHeight="1">
      <c r="A58" s="117">
        <v>38</v>
      </c>
      <c r="B58" s="118" t="s">
        <v>16</v>
      </c>
      <c r="C58" s="119">
        <v>4864967</v>
      </c>
      <c r="D58" s="120" t="s">
        <v>12</v>
      </c>
      <c r="E58" s="877" t="s">
        <v>346</v>
      </c>
      <c r="F58" s="874">
        <v>-1000</v>
      </c>
      <c r="G58" s="117">
        <v>994399</v>
      </c>
      <c r="H58" s="115">
        <v>994399</v>
      </c>
      <c r="I58" s="115">
        <f>G58-H58</f>
        <v>0</v>
      </c>
      <c r="J58" s="115">
        <f>$F58*I58</f>
        <v>0</v>
      </c>
      <c r="K58" s="115">
        <f>J58/1000000</f>
        <v>0</v>
      </c>
      <c r="L58" s="117">
        <v>927385</v>
      </c>
      <c r="M58" s="115">
        <v>927385</v>
      </c>
      <c r="N58" s="115">
        <f>L58-M58</f>
        <v>0</v>
      </c>
      <c r="O58" s="115">
        <f>$F58*N58</f>
        <v>0</v>
      </c>
      <c r="P58" s="115">
        <f>O58/1000000</f>
        <v>0</v>
      </c>
      <c r="Q58" s="876"/>
    </row>
    <row r="59" spans="1:17" s="886" customFormat="1" ht="11.25" customHeight="1">
      <c r="A59" s="878">
        <v>39</v>
      </c>
      <c r="B59" s="879" t="s">
        <v>17</v>
      </c>
      <c r="C59" s="880">
        <v>5295144</v>
      </c>
      <c r="D59" s="881" t="s">
        <v>12</v>
      </c>
      <c r="E59" s="882" t="s">
        <v>346</v>
      </c>
      <c r="F59" s="883">
        <v>-1000</v>
      </c>
      <c r="G59" s="878">
        <v>999605</v>
      </c>
      <c r="H59" s="884">
        <v>999566</v>
      </c>
      <c r="I59" s="884">
        <f>G59-H59</f>
        <v>39</v>
      </c>
      <c r="J59" s="884">
        <f>$F59*I59</f>
        <v>-39000</v>
      </c>
      <c r="K59" s="884">
        <f>J59/1000000</f>
        <v>-0.039</v>
      </c>
      <c r="L59" s="878">
        <v>999626</v>
      </c>
      <c r="M59" s="884">
        <v>999640</v>
      </c>
      <c r="N59" s="884">
        <f>L59-M59</f>
        <v>-14</v>
      </c>
      <c r="O59" s="884">
        <f>$F59*N59</f>
        <v>14000</v>
      </c>
      <c r="P59" s="884">
        <f>O59/1000000</f>
        <v>0.014</v>
      </c>
      <c r="Q59" s="885" t="s">
        <v>457</v>
      </c>
    </row>
    <row r="60" spans="1:17" s="865" customFormat="1" ht="11.25" customHeight="1">
      <c r="A60" s="117">
        <v>40</v>
      </c>
      <c r="B60" s="118" t="s">
        <v>165</v>
      </c>
      <c r="C60" s="119">
        <v>4864964</v>
      </c>
      <c r="D60" s="120" t="s">
        <v>12</v>
      </c>
      <c r="E60" s="877" t="s">
        <v>346</v>
      </c>
      <c r="F60" s="874">
        <v>-2000</v>
      </c>
      <c r="G60" s="117">
        <v>998884</v>
      </c>
      <c r="H60" s="115">
        <v>999143</v>
      </c>
      <c r="I60" s="115">
        <f>G60-H60</f>
        <v>-259</v>
      </c>
      <c r="J60" s="115">
        <f>$F60*I60</f>
        <v>518000</v>
      </c>
      <c r="K60" s="115">
        <f>J60/1000000</f>
        <v>0.518</v>
      </c>
      <c r="L60" s="117">
        <v>999132</v>
      </c>
      <c r="M60" s="115">
        <v>999134</v>
      </c>
      <c r="N60" s="115">
        <f>L60-M60</f>
        <v>-2</v>
      </c>
      <c r="O60" s="115">
        <f>$F60*N60</f>
        <v>4000</v>
      </c>
      <c r="P60" s="115">
        <f>O60/1000000</f>
        <v>0.004</v>
      </c>
      <c r="Q60" s="876"/>
    </row>
    <row r="61" spans="1:17" s="92" customFormat="1" ht="11.25" customHeight="1">
      <c r="A61" s="117"/>
      <c r="B61" s="129" t="s">
        <v>119</v>
      </c>
      <c r="C61" s="110"/>
      <c r="D61" s="127"/>
      <c r="E61" s="96"/>
      <c r="F61" s="128"/>
      <c r="G61" s="106"/>
      <c r="H61" s="84"/>
      <c r="I61" s="84"/>
      <c r="J61" s="84"/>
      <c r="K61" s="84"/>
      <c r="L61" s="95"/>
      <c r="M61" s="84"/>
      <c r="N61" s="84"/>
      <c r="O61" s="84"/>
      <c r="P61" s="84"/>
      <c r="Q61" s="479"/>
    </row>
    <row r="62" spans="1:17" s="92" customFormat="1" ht="11.25" customHeight="1">
      <c r="A62" s="95">
        <v>41</v>
      </c>
      <c r="B62" s="126" t="s">
        <v>368</v>
      </c>
      <c r="C62" s="110">
        <v>4864827</v>
      </c>
      <c r="D62" s="127" t="s">
        <v>12</v>
      </c>
      <c r="E62" s="96" t="s">
        <v>346</v>
      </c>
      <c r="F62" s="128">
        <v>-666.666</v>
      </c>
      <c r="G62" s="95">
        <v>969948</v>
      </c>
      <c r="H62" s="84">
        <v>969089</v>
      </c>
      <c r="I62" s="84">
        <f>G62-H62</f>
        <v>859</v>
      </c>
      <c r="J62" s="84">
        <f>$F62*I62</f>
        <v>-572666.094</v>
      </c>
      <c r="K62" s="84">
        <f>J62/1000000</f>
        <v>-0.572666094</v>
      </c>
      <c r="L62" s="95">
        <v>963750</v>
      </c>
      <c r="M62" s="84">
        <v>963750</v>
      </c>
      <c r="N62" s="84">
        <f>L62-M62</f>
        <v>0</v>
      </c>
      <c r="O62" s="84">
        <f>$F62*N62</f>
        <v>0</v>
      </c>
      <c r="P62" s="84">
        <f>O62/1000000</f>
        <v>0</v>
      </c>
      <c r="Q62" s="479"/>
    </row>
    <row r="63" spans="1:17" s="872" customFormat="1" ht="11.25" customHeight="1">
      <c r="A63" s="868">
        <v>42</v>
      </c>
      <c r="B63" s="869" t="s">
        <v>175</v>
      </c>
      <c r="C63" s="870">
        <v>4865003</v>
      </c>
      <c r="D63" s="783" t="s">
        <v>12</v>
      </c>
      <c r="E63" s="784" t="s">
        <v>346</v>
      </c>
      <c r="F63" s="894">
        <v>-2000</v>
      </c>
      <c r="G63" s="868">
        <v>1001453</v>
      </c>
      <c r="H63" s="856">
        <v>998875</v>
      </c>
      <c r="I63" s="856">
        <f>G63-H63</f>
        <v>2578</v>
      </c>
      <c r="J63" s="856">
        <f>$F63*I63</f>
        <v>-5156000</v>
      </c>
      <c r="K63" s="856">
        <f>J63/1000000</f>
        <v>-5.156</v>
      </c>
      <c r="L63" s="868">
        <v>999749</v>
      </c>
      <c r="M63" s="856">
        <v>999749</v>
      </c>
      <c r="N63" s="856">
        <f>L63-M63</f>
        <v>0</v>
      </c>
      <c r="O63" s="856">
        <f>$F63*N63</f>
        <v>0</v>
      </c>
      <c r="P63" s="856">
        <f>O63/1000000</f>
        <v>0</v>
      </c>
      <c r="Q63" s="789"/>
    </row>
    <row r="64" spans="1:17" s="886" customFormat="1" ht="11.25" customHeight="1">
      <c r="A64" s="868"/>
      <c r="B64" s="887" t="s">
        <v>370</v>
      </c>
      <c r="C64" s="880"/>
      <c r="D64" s="881"/>
      <c r="E64" s="882"/>
      <c r="F64" s="888"/>
      <c r="G64" s="889"/>
      <c r="H64" s="884"/>
      <c r="I64" s="884"/>
      <c r="J64" s="884"/>
      <c r="K64" s="884"/>
      <c r="L64" s="878"/>
      <c r="M64" s="884"/>
      <c r="N64" s="884"/>
      <c r="O64" s="884"/>
      <c r="P64" s="884"/>
      <c r="Q64" s="885"/>
    </row>
    <row r="65" spans="1:17" s="886" customFormat="1" ht="11.25" customHeight="1">
      <c r="A65" s="878">
        <v>43</v>
      </c>
      <c r="B65" s="879" t="s">
        <v>368</v>
      </c>
      <c r="C65" s="880">
        <v>4865024</v>
      </c>
      <c r="D65" s="881" t="s">
        <v>12</v>
      </c>
      <c r="E65" s="882" t="s">
        <v>346</v>
      </c>
      <c r="F65" s="890">
        <v>-2000</v>
      </c>
      <c r="G65" s="878">
        <v>6147</v>
      </c>
      <c r="H65" s="884">
        <v>6000</v>
      </c>
      <c r="I65" s="884">
        <f>G65-H65</f>
        <v>147</v>
      </c>
      <c r="J65" s="884">
        <f>$F65*I65</f>
        <v>-294000</v>
      </c>
      <c r="K65" s="884">
        <f>J65/1000000</f>
        <v>-0.294</v>
      </c>
      <c r="L65" s="878">
        <v>2413</v>
      </c>
      <c r="M65" s="884">
        <v>2413</v>
      </c>
      <c r="N65" s="884">
        <f>L65-M65</f>
        <v>0</v>
      </c>
      <c r="O65" s="884">
        <f>$F65*N65</f>
        <v>0</v>
      </c>
      <c r="P65" s="884">
        <f>O65/1000000</f>
        <v>0</v>
      </c>
      <c r="Q65" s="885"/>
    </row>
    <row r="66" spans="1:17" s="886" customFormat="1" ht="11.25" customHeight="1">
      <c r="A66" s="878">
        <v>44</v>
      </c>
      <c r="B66" s="879" t="s">
        <v>175</v>
      </c>
      <c r="C66" s="880">
        <v>4864920</v>
      </c>
      <c r="D66" s="881" t="s">
        <v>12</v>
      </c>
      <c r="E66" s="882" t="s">
        <v>346</v>
      </c>
      <c r="F66" s="890">
        <v>-2000</v>
      </c>
      <c r="G66" s="878">
        <v>3030</v>
      </c>
      <c r="H66" s="884">
        <v>2921</v>
      </c>
      <c r="I66" s="884">
        <f>G66-H66</f>
        <v>109</v>
      </c>
      <c r="J66" s="884">
        <f>$F66*I66</f>
        <v>-218000</v>
      </c>
      <c r="K66" s="884">
        <f>J66/1000000</f>
        <v>-0.218</v>
      </c>
      <c r="L66" s="878">
        <v>1374</v>
      </c>
      <c r="M66" s="884">
        <v>1374</v>
      </c>
      <c r="N66" s="884">
        <f>L66-M66</f>
        <v>0</v>
      </c>
      <c r="O66" s="884">
        <f>$F66*N66</f>
        <v>0</v>
      </c>
      <c r="P66" s="884">
        <f>O66/1000000</f>
        <v>0</v>
      </c>
      <c r="Q66" s="885"/>
    </row>
    <row r="67" spans="1:17" s="872" customFormat="1" ht="11.25" customHeight="1">
      <c r="A67" s="878"/>
      <c r="B67" s="891" t="s">
        <v>376</v>
      </c>
      <c r="C67" s="870"/>
      <c r="D67" s="783"/>
      <c r="E67" s="784"/>
      <c r="F67" s="892"/>
      <c r="G67" s="868"/>
      <c r="H67" s="856"/>
      <c r="I67" s="856"/>
      <c r="J67" s="856"/>
      <c r="K67" s="856"/>
      <c r="L67" s="868"/>
      <c r="M67" s="856"/>
      <c r="N67" s="856"/>
      <c r="O67" s="856"/>
      <c r="P67" s="856"/>
      <c r="Q67" s="789"/>
    </row>
    <row r="68" spans="1:17" s="872" customFormat="1" ht="11.25" customHeight="1">
      <c r="A68" s="868">
        <v>45</v>
      </c>
      <c r="B68" s="869" t="s">
        <v>368</v>
      </c>
      <c r="C68" s="870">
        <v>5128414</v>
      </c>
      <c r="D68" s="783" t="s">
        <v>12</v>
      </c>
      <c r="E68" s="784" t="s">
        <v>346</v>
      </c>
      <c r="F68" s="892">
        <v>-1000</v>
      </c>
      <c r="G68" s="868">
        <v>917212</v>
      </c>
      <c r="H68" s="856">
        <v>917286</v>
      </c>
      <c r="I68" s="856">
        <f>G68-H68</f>
        <v>-74</v>
      </c>
      <c r="J68" s="856">
        <f>$F68*I68</f>
        <v>74000</v>
      </c>
      <c r="K68" s="856">
        <f>J68/1000000</f>
        <v>0.074</v>
      </c>
      <c r="L68" s="868">
        <v>981215</v>
      </c>
      <c r="M68" s="856">
        <v>981215</v>
      </c>
      <c r="N68" s="856">
        <f>L68-M68</f>
        <v>0</v>
      </c>
      <c r="O68" s="856">
        <f>$F68*N68</f>
        <v>0</v>
      </c>
      <c r="P68" s="856">
        <f>O68/1000000</f>
        <v>0</v>
      </c>
      <c r="Q68" s="789"/>
    </row>
    <row r="69" spans="1:17" s="872" customFormat="1" ht="11.25" customHeight="1">
      <c r="A69" s="868">
        <v>46</v>
      </c>
      <c r="B69" s="869" t="s">
        <v>175</v>
      </c>
      <c r="C69" s="870">
        <v>4902504</v>
      </c>
      <c r="D69" s="783" t="s">
        <v>12</v>
      </c>
      <c r="E69" s="784" t="s">
        <v>346</v>
      </c>
      <c r="F69" s="892">
        <v>-1000</v>
      </c>
      <c r="G69" s="868">
        <v>999962</v>
      </c>
      <c r="H69" s="856">
        <v>1000069</v>
      </c>
      <c r="I69" s="856">
        <f>G69-H69</f>
        <v>-107</v>
      </c>
      <c r="J69" s="856">
        <f>$F69*I69</f>
        <v>107000</v>
      </c>
      <c r="K69" s="856">
        <f>J69/1000000</f>
        <v>0.107</v>
      </c>
      <c r="L69" s="868">
        <v>996789</v>
      </c>
      <c r="M69" s="856">
        <v>996789</v>
      </c>
      <c r="N69" s="856">
        <f>L69-M69</f>
        <v>0</v>
      </c>
      <c r="O69" s="856">
        <f>$F69*N69</f>
        <v>0</v>
      </c>
      <c r="P69" s="856">
        <f>O69/1000000</f>
        <v>0</v>
      </c>
      <c r="Q69" s="789"/>
    </row>
    <row r="70" spans="1:17" ht="21" customHeight="1">
      <c r="A70" s="267"/>
      <c r="B70" s="453" t="s">
        <v>385</v>
      </c>
      <c r="C70" s="311"/>
      <c r="D70" s="127"/>
      <c r="E70" s="96"/>
      <c r="F70" s="415"/>
      <c r="G70" s="340"/>
      <c r="H70" s="341"/>
      <c r="I70" s="321"/>
      <c r="J70" s="321"/>
      <c r="K70" s="321"/>
      <c r="L70" s="340"/>
      <c r="M70" s="341"/>
      <c r="N70" s="321"/>
      <c r="O70" s="321"/>
      <c r="P70" s="321"/>
      <c r="Q70" s="467"/>
    </row>
    <row r="71" spans="1:17" s="762" customFormat="1" ht="21" customHeight="1">
      <c r="A71" s="781">
        <v>47</v>
      </c>
      <c r="B71" s="782" t="s">
        <v>386</v>
      </c>
      <c r="C71" s="770">
        <v>5100228</v>
      </c>
      <c r="D71" s="783" t="s">
        <v>12</v>
      </c>
      <c r="E71" s="784" t="s">
        <v>346</v>
      </c>
      <c r="F71" s="792">
        <v>800</v>
      </c>
      <c r="G71" s="340">
        <v>993087</v>
      </c>
      <c r="H71" s="759">
        <v>993087</v>
      </c>
      <c r="I71" s="786">
        <f aca="true" t="shared" si="6" ref="I71:I76">G71-H71</f>
        <v>0</v>
      </c>
      <c r="J71" s="786">
        <f aca="true" t="shared" si="7" ref="J71:J76">$F71*I71</f>
        <v>0</v>
      </c>
      <c r="K71" s="786">
        <f aca="true" t="shared" si="8" ref="K71:K76">J71/1000000</f>
        <v>0</v>
      </c>
      <c r="L71" s="340">
        <v>1367</v>
      </c>
      <c r="M71" s="341">
        <v>1367</v>
      </c>
      <c r="N71" s="786">
        <f aca="true" t="shared" si="9" ref="N71:N76">L71-M71</f>
        <v>0</v>
      </c>
      <c r="O71" s="786">
        <f aca="true" t="shared" si="10" ref="O71:O76">$F71*N71</f>
        <v>0</v>
      </c>
      <c r="P71" s="786">
        <f aca="true" t="shared" si="11" ref="P71:P76">O71/1000000</f>
        <v>0</v>
      </c>
      <c r="Q71" s="761"/>
    </row>
    <row r="72" spans="1:17" s="762" customFormat="1" ht="21" customHeight="1">
      <c r="A72" s="781">
        <v>48</v>
      </c>
      <c r="B72" s="827" t="s">
        <v>387</v>
      </c>
      <c r="C72" s="770">
        <v>4865026</v>
      </c>
      <c r="D72" s="783" t="s">
        <v>12</v>
      </c>
      <c r="E72" s="784" t="s">
        <v>346</v>
      </c>
      <c r="F72" s="792">
        <v>800</v>
      </c>
      <c r="G72" s="758">
        <v>1329</v>
      </c>
      <c r="H72" s="276">
        <v>1823</v>
      </c>
      <c r="I72" s="786">
        <f t="shared" si="6"/>
        <v>-494</v>
      </c>
      <c r="J72" s="786">
        <f t="shared" si="7"/>
        <v>-395200</v>
      </c>
      <c r="K72" s="786">
        <f t="shared" si="8"/>
        <v>-0.3952</v>
      </c>
      <c r="L72" s="758">
        <v>27</v>
      </c>
      <c r="M72" s="276">
        <v>27</v>
      </c>
      <c r="N72" s="786">
        <f t="shared" si="9"/>
        <v>0</v>
      </c>
      <c r="O72" s="786">
        <f t="shared" si="10"/>
        <v>0</v>
      </c>
      <c r="P72" s="786">
        <f t="shared" si="11"/>
        <v>0</v>
      </c>
      <c r="Q72" s="761"/>
    </row>
    <row r="73" spans="1:17" ht="21" customHeight="1">
      <c r="A73" s="781">
        <v>49</v>
      </c>
      <c r="B73" s="310" t="s">
        <v>362</v>
      </c>
      <c r="C73" s="311">
        <v>5100233</v>
      </c>
      <c r="D73" s="127" t="s">
        <v>12</v>
      </c>
      <c r="E73" s="96" t="s">
        <v>346</v>
      </c>
      <c r="F73" s="415">
        <v>800</v>
      </c>
      <c r="G73" s="340">
        <v>987977</v>
      </c>
      <c r="H73" s="276">
        <v>992341</v>
      </c>
      <c r="I73" s="321">
        <f t="shared" si="6"/>
        <v>-4364</v>
      </c>
      <c r="J73" s="321">
        <f t="shared" si="7"/>
        <v>-3491200</v>
      </c>
      <c r="K73" s="321">
        <f t="shared" si="8"/>
        <v>-3.4912</v>
      </c>
      <c r="L73" s="340">
        <v>999988</v>
      </c>
      <c r="M73" s="276">
        <v>999988</v>
      </c>
      <c r="N73" s="321">
        <f t="shared" si="9"/>
        <v>0</v>
      </c>
      <c r="O73" s="321">
        <f t="shared" si="10"/>
        <v>0</v>
      </c>
      <c r="P73" s="321">
        <f t="shared" si="11"/>
        <v>0</v>
      </c>
      <c r="Q73" s="467"/>
    </row>
    <row r="74" spans="1:17" s="762" customFormat="1" ht="21" customHeight="1">
      <c r="A74" s="781">
        <v>50</v>
      </c>
      <c r="B74" s="782" t="s">
        <v>390</v>
      </c>
      <c r="C74" s="770">
        <v>5128407</v>
      </c>
      <c r="D74" s="783" t="s">
        <v>12</v>
      </c>
      <c r="E74" s="784" t="s">
        <v>346</v>
      </c>
      <c r="F74" s="792">
        <v>-2000</v>
      </c>
      <c r="G74" s="758">
        <v>999427</v>
      </c>
      <c r="H74" s="276">
        <v>999427</v>
      </c>
      <c r="I74" s="786">
        <f t="shared" si="6"/>
        <v>0</v>
      </c>
      <c r="J74" s="786">
        <f t="shared" si="7"/>
        <v>0</v>
      </c>
      <c r="K74" s="786">
        <f t="shared" si="8"/>
        <v>0</v>
      </c>
      <c r="L74" s="758">
        <v>30</v>
      </c>
      <c r="M74" s="276">
        <v>30</v>
      </c>
      <c r="N74" s="786">
        <f t="shared" si="9"/>
        <v>0</v>
      </c>
      <c r="O74" s="786">
        <f t="shared" si="10"/>
        <v>0</v>
      </c>
      <c r="P74" s="786">
        <f t="shared" si="11"/>
        <v>0</v>
      </c>
      <c r="Q74" s="761"/>
    </row>
    <row r="75" spans="1:17" ht="21" customHeight="1">
      <c r="A75" s="781">
        <v>51</v>
      </c>
      <c r="B75" s="310" t="s">
        <v>435</v>
      </c>
      <c r="C75" s="311">
        <v>4865049</v>
      </c>
      <c r="D75" s="127" t="s">
        <v>12</v>
      </c>
      <c r="E75" s="96" t="s">
        <v>346</v>
      </c>
      <c r="F75" s="415">
        <v>800</v>
      </c>
      <c r="G75" s="340">
        <v>1770</v>
      </c>
      <c r="H75" s="341">
        <v>1764</v>
      </c>
      <c r="I75" s="321">
        <f t="shared" si="6"/>
        <v>6</v>
      </c>
      <c r="J75" s="321">
        <f t="shared" si="7"/>
        <v>4800</v>
      </c>
      <c r="K75" s="321">
        <f t="shared" si="8"/>
        <v>0.0048</v>
      </c>
      <c r="L75" s="340">
        <v>999795</v>
      </c>
      <c r="M75" s="341">
        <v>999795</v>
      </c>
      <c r="N75" s="321">
        <f t="shared" si="9"/>
        <v>0</v>
      </c>
      <c r="O75" s="321">
        <f t="shared" si="10"/>
        <v>0</v>
      </c>
      <c r="P75" s="321">
        <f t="shared" si="11"/>
        <v>0</v>
      </c>
      <c r="Q75" s="467"/>
    </row>
    <row r="76" spans="1:17" ht="21" customHeight="1">
      <c r="A76" s="267">
        <v>52</v>
      </c>
      <c r="B76" s="310" t="s">
        <v>436</v>
      </c>
      <c r="C76" s="311">
        <v>5128436</v>
      </c>
      <c r="D76" s="127" t="s">
        <v>12</v>
      </c>
      <c r="E76" s="96" t="s">
        <v>346</v>
      </c>
      <c r="F76" s="415">
        <v>800</v>
      </c>
      <c r="G76" s="340">
        <v>503</v>
      </c>
      <c r="H76" s="341">
        <v>531</v>
      </c>
      <c r="I76" s="321">
        <f t="shared" si="6"/>
        <v>-28</v>
      </c>
      <c r="J76" s="321">
        <f t="shared" si="7"/>
        <v>-22400</v>
      </c>
      <c r="K76" s="321">
        <f t="shared" si="8"/>
        <v>-0.0224</v>
      </c>
      <c r="L76" s="340">
        <v>1</v>
      </c>
      <c r="M76" s="341">
        <v>1</v>
      </c>
      <c r="N76" s="321">
        <f t="shared" si="9"/>
        <v>0</v>
      </c>
      <c r="O76" s="321">
        <f t="shared" si="10"/>
        <v>0</v>
      </c>
      <c r="P76" s="321">
        <f t="shared" si="11"/>
        <v>0</v>
      </c>
      <c r="Q76" s="467"/>
    </row>
    <row r="77" spans="1:17" ht="21" customHeight="1">
      <c r="A77" s="267"/>
      <c r="B77" s="281" t="s">
        <v>105</v>
      </c>
      <c r="C77" s="311"/>
      <c r="D77" s="84"/>
      <c r="E77" s="84"/>
      <c r="F77" s="317"/>
      <c r="G77" s="424"/>
      <c r="H77" s="427"/>
      <c r="I77" s="321"/>
      <c r="J77" s="321"/>
      <c r="K77" s="321"/>
      <c r="L77" s="323"/>
      <c r="M77" s="321"/>
      <c r="N77" s="321"/>
      <c r="O77" s="321"/>
      <c r="P77" s="321"/>
      <c r="Q77" s="467"/>
    </row>
    <row r="78" spans="1:17" ht="18" customHeight="1">
      <c r="A78" s="267">
        <v>53</v>
      </c>
      <c r="B78" s="310" t="s">
        <v>116</v>
      </c>
      <c r="C78" s="311">
        <v>4864951</v>
      </c>
      <c r="D78" s="127" t="s">
        <v>12</v>
      </c>
      <c r="E78" s="96" t="s">
        <v>346</v>
      </c>
      <c r="F78" s="319">
        <v>1000</v>
      </c>
      <c r="G78" s="340">
        <v>976299</v>
      </c>
      <c r="H78" s="341">
        <v>978583</v>
      </c>
      <c r="I78" s="321">
        <f>G78-H78</f>
        <v>-2284</v>
      </c>
      <c r="J78" s="321">
        <f>$F78*I78</f>
        <v>-2284000</v>
      </c>
      <c r="K78" s="321">
        <f>J78/1000000</f>
        <v>-2.284</v>
      </c>
      <c r="L78" s="340">
        <v>32283</v>
      </c>
      <c r="M78" s="341">
        <v>32283</v>
      </c>
      <c r="N78" s="321">
        <f>L78-M78</f>
        <v>0</v>
      </c>
      <c r="O78" s="321">
        <f>$F78*N78</f>
        <v>0</v>
      </c>
      <c r="P78" s="321">
        <f>O78/1000000</f>
        <v>0</v>
      </c>
      <c r="Q78" s="467"/>
    </row>
    <row r="79" spans="1:17" s="762" customFormat="1" ht="17.25" customHeight="1">
      <c r="A79" s="781">
        <v>54</v>
      </c>
      <c r="B79" s="782" t="s">
        <v>117</v>
      </c>
      <c r="C79" s="770">
        <v>4865016</v>
      </c>
      <c r="D79" s="783" t="s">
        <v>12</v>
      </c>
      <c r="E79" s="784" t="s">
        <v>346</v>
      </c>
      <c r="F79" s="785">
        <v>800</v>
      </c>
      <c r="G79" s="758">
        <v>7</v>
      </c>
      <c r="H79" s="759">
        <v>7</v>
      </c>
      <c r="I79" s="786">
        <f>G79-H79</f>
        <v>0</v>
      </c>
      <c r="J79" s="786">
        <f>$F79*I79</f>
        <v>0</v>
      </c>
      <c r="K79" s="786">
        <f>J79/1000000</f>
        <v>0</v>
      </c>
      <c r="L79" s="340">
        <v>999722</v>
      </c>
      <c r="M79" s="341">
        <v>999722</v>
      </c>
      <c r="N79" s="786">
        <f>L79-M79</f>
        <v>0</v>
      </c>
      <c r="O79" s="786">
        <f>$F79*N79</f>
        <v>0</v>
      </c>
      <c r="P79" s="786">
        <f>O79/1000000</f>
        <v>0</v>
      </c>
      <c r="Q79" s="789"/>
    </row>
    <row r="80" spans="1:17" ht="19.5" customHeight="1">
      <c r="A80" s="267"/>
      <c r="B80" s="312" t="s">
        <v>174</v>
      </c>
      <c r="C80" s="311"/>
      <c r="D80" s="127"/>
      <c r="E80" s="127"/>
      <c r="F80" s="319"/>
      <c r="G80" s="424"/>
      <c r="H80" s="427"/>
      <c r="I80" s="321"/>
      <c r="J80" s="321"/>
      <c r="K80" s="321"/>
      <c r="L80" s="323"/>
      <c r="M80" s="321"/>
      <c r="N80" s="321"/>
      <c r="O80" s="321"/>
      <c r="P80" s="321"/>
      <c r="Q80" s="467"/>
    </row>
    <row r="81" spans="1:17" ht="19.5" customHeight="1">
      <c r="A81" s="267">
        <v>55</v>
      </c>
      <c r="B81" s="310" t="s">
        <v>36</v>
      </c>
      <c r="C81" s="311">
        <v>5128432</v>
      </c>
      <c r="D81" s="127" t="s">
        <v>12</v>
      </c>
      <c r="E81" s="96" t="s">
        <v>346</v>
      </c>
      <c r="F81" s="319">
        <v>-1000</v>
      </c>
      <c r="G81" s="340">
        <v>39755</v>
      </c>
      <c r="H81" s="341">
        <v>33228</v>
      </c>
      <c r="I81" s="321">
        <f>G81-H81</f>
        <v>6527</v>
      </c>
      <c r="J81" s="321">
        <f>$F81*I81</f>
        <v>-6527000</v>
      </c>
      <c r="K81" s="321">
        <f>J81/1000000</f>
        <v>-6.527</v>
      </c>
      <c r="L81" s="340">
        <v>27</v>
      </c>
      <c r="M81" s="341">
        <v>27</v>
      </c>
      <c r="N81" s="321">
        <f>L81-M81</f>
        <v>0</v>
      </c>
      <c r="O81" s="321">
        <f>$F81*N81</f>
        <v>0</v>
      </c>
      <c r="P81" s="321">
        <f>O81/1000000</f>
        <v>0</v>
      </c>
      <c r="Q81" s="467"/>
    </row>
    <row r="82" spans="1:17" ht="17.25" customHeight="1">
      <c r="A82" s="267">
        <v>56</v>
      </c>
      <c r="B82" s="310" t="s">
        <v>175</v>
      </c>
      <c r="C82" s="311">
        <v>4865020</v>
      </c>
      <c r="D82" s="127" t="s">
        <v>12</v>
      </c>
      <c r="E82" s="96" t="s">
        <v>346</v>
      </c>
      <c r="F82" s="319">
        <v>-1000</v>
      </c>
      <c r="G82" s="340">
        <v>11005</v>
      </c>
      <c r="H82" s="341">
        <v>9802</v>
      </c>
      <c r="I82" s="321">
        <f>G82-H82</f>
        <v>1203</v>
      </c>
      <c r="J82" s="321">
        <f>$F82*I82</f>
        <v>-1203000</v>
      </c>
      <c r="K82" s="321">
        <f>J82/1000000</f>
        <v>-1.203</v>
      </c>
      <c r="L82" s="340">
        <v>998471</v>
      </c>
      <c r="M82" s="341">
        <v>998471</v>
      </c>
      <c r="N82" s="321">
        <f>L82-M82</f>
        <v>0</v>
      </c>
      <c r="O82" s="321">
        <f>$F82*N82</f>
        <v>0</v>
      </c>
      <c r="P82" s="321">
        <f>O82/1000000</f>
        <v>0</v>
      </c>
      <c r="Q82" s="467"/>
    </row>
    <row r="83" spans="1:17" ht="17.25" customHeight="1">
      <c r="A83" s="267">
        <v>57</v>
      </c>
      <c r="B83" s="310" t="s">
        <v>434</v>
      </c>
      <c r="C83" s="311">
        <v>4864999</v>
      </c>
      <c r="D83" s="127" t="s">
        <v>12</v>
      </c>
      <c r="E83" s="96" t="s">
        <v>346</v>
      </c>
      <c r="F83" s="319">
        <v>-1000</v>
      </c>
      <c r="G83" s="340">
        <v>20804</v>
      </c>
      <c r="H83" s="341">
        <v>15811</v>
      </c>
      <c r="I83" s="321">
        <f>G83-H83</f>
        <v>4993</v>
      </c>
      <c r="J83" s="321">
        <f>$F83*I83</f>
        <v>-4993000</v>
      </c>
      <c r="K83" s="321">
        <f>J83/1000000</f>
        <v>-4.993</v>
      </c>
      <c r="L83" s="340">
        <v>10</v>
      </c>
      <c r="M83" s="341">
        <v>10</v>
      </c>
      <c r="N83" s="321">
        <f>L83-M83</f>
        <v>0</v>
      </c>
      <c r="O83" s="321">
        <f>$F83*N83</f>
        <v>0</v>
      </c>
      <c r="P83" s="321">
        <f>O83/1000000</f>
        <v>0</v>
      </c>
      <c r="Q83" s="467"/>
    </row>
    <row r="84" spans="1:17" ht="15.75" customHeight="1">
      <c r="A84" s="267"/>
      <c r="B84" s="315" t="s">
        <v>27</v>
      </c>
      <c r="C84" s="284"/>
      <c r="D84" s="55"/>
      <c r="E84" s="55"/>
      <c r="F84" s="319"/>
      <c r="G84" s="424"/>
      <c r="H84" s="427"/>
      <c r="I84" s="321"/>
      <c r="J84" s="321"/>
      <c r="K84" s="321"/>
      <c r="L84" s="323"/>
      <c r="M84" s="321"/>
      <c r="N84" s="321"/>
      <c r="O84" s="321"/>
      <c r="P84" s="321"/>
      <c r="Q84" s="467"/>
    </row>
    <row r="85" spans="1:17" ht="21" customHeight="1">
      <c r="A85" s="267">
        <v>58</v>
      </c>
      <c r="B85" s="88" t="s">
        <v>81</v>
      </c>
      <c r="C85" s="334">
        <v>5295192</v>
      </c>
      <c r="D85" s="326" t="s">
        <v>12</v>
      </c>
      <c r="E85" s="326" t="s">
        <v>346</v>
      </c>
      <c r="F85" s="334">
        <v>100</v>
      </c>
      <c r="G85" s="340">
        <v>9468</v>
      </c>
      <c r="H85" s="341">
        <v>9468</v>
      </c>
      <c r="I85" s="341">
        <f>G85-H85</f>
        <v>0</v>
      </c>
      <c r="J85" s="341">
        <f>$F85*I85</f>
        <v>0</v>
      </c>
      <c r="K85" s="342">
        <f>J85/1000000</f>
        <v>0</v>
      </c>
      <c r="L85" s="340">
        <v>41877</v>
      </c>
      <c r="M85" s="341">
        <v>41382</v>
      </c>
      <c r="N85" s="341">
        <f>L85-M85</f>
        <v>495</v>
      </c>
      <c r="O85" s="341">
        <f>$F85*N85</f>
        <v>49500</v>
      </c>
      <c r="P85" s="342">
        <f>O85/1000000</f>
        <v>0.0495</v>
      </c>
      <c r="Q85" s="467"/>
    </row>
    <row r="86" spans="1:17" ht="15.75" customHeight="1">
      <c r="A86" s="267"/>
      <c r="B86" s="312" t="s">
        <v>47</v>
      </c>
      <c r="C86" s="311"/>
      <c r="D86" s="127"/>
      <c r="E86" s="127"/>
      <c r="F86" s="319"/>
      <c r="G86" s="424"/>
      <c r="H86" s="427"/>
      <c r="I86" s="321"/>
      <c r="J86" s="321"/>
      <c r="K86" s="321"/>
      <c r="L86" s="323"/>
      <c r="M86" s="321"/>
      <c r="N86" s="321"/>
      <c r="O86" s="321"/>
      <c r="P86" s="321"/>
      <c r="Q86" s="467"/>
    </row>
    <row r="87" spans="1:17" ht="18" customHeight="1">
      <c r="A87" s="267">
        <v>59</v>
      </c>
      <c r="B87" s="310" t="s">
        <v>347</v>
      </c>
      <c r="C87" s="311">
        <v>5295128</v>
      </c>
      <c r="D87" s="127" t="s">
        <v>12</v>
      </c>
      <c r="E87" s="96" t="s">
        <v>346</v>
      </c>
      <c r="F87" s="319">
        <v>50</v>
      </c>
      <c r="G87" s="340">
        <v>966433</v>
      </c>
      <c r="H87" s="341">
        <v>968021</v>
      </c>
      <c r="I87" s="321">
        <f>G87-H87</f>
        <v>-1588</v>
      </c>
      <c r="J87" s="321">
        <f>$F87*I87</f>
        <v>-79400</v>
      </c>
      <c r="K87" s="321">
        <f>J87/1000000</f>
        <v>-0.0794</v>
      </c>
      <c r="L87" s="340">
        <v>1517</v>
      </c>
      <c r="M87" s="341">
        <v>1517</v>
      </c>
      <c r="N87" s="321">
        <f>L87-M87</f>
        <v>0</v>
      </c>
      <c r="O87" s="321">
        <f>$F87*N87</f>
        <v>0</v>
      </c>
      <c r="P87" s="321">
        <f>O87/1000000</f>
        <v>0</v>
      </c>
      <c r="Q87" s="468"/>
    </row>
    <row r="88" spans="1:17" ht="18" customHeight="1">
      <c r="A88" s="267">
        <v>60</v>
      </c>
      <c r="B88" s="310" t="s">
        <v>443</v>
      </c>
      <c r="C88" s="311">
        <v>5295156</v>
      </c>
      <c r="D88" s="127" t="s">
        <v>12</v>
      </c>
      <c r="E88" s="96" t="s">
        <v>346</v>
      </c>
      <c r="F88" s="319">
        <v>400</v>
      </c>
      <c r="G88" s="340">
        <v>18929</v>
      </c>
      <c r="H88" s="759">
        <v>20187</v>
      </c>
      <c r="I88" s="321">
        <f>G88-H88</f>
        <v>-1258</v>
      </c>
      <c r="J88" s="321">
        <f>$F88*I88</f>
        <v>-503200</v>
      </c>
      <c r="K88" s="321">
        <f>J88/1000000</f>
        <v>-0.5032</v>
      </c>
      <c r="L88" s="340">
        <v>21169</v>
      </c>
      <c r="M88" s="341">
        <v>21168</v>
      </c>
      <c r="N88" s="321">
        <f>L88-M88</f>
        <v>1</v>
      </c>
      <c r="O88" s="321">
        <f>$F88*N88</f>
        <v>400</v>
      </c>
      <c r="P88" s="321">
        <f>O88/1000000</f>
        <v>0.0004</v>
      </c>
      <c r="Q88" s="468"/>
    </row>
    <row r="89" spans="1:17" ht="18" customHeight="1">
      <c r="A89" s="267">
        <v>61</v>
      </c>
      <c r="B89" s="310" t="s">
        <v>444</v>
      </c>
      <c r="C89" s="311">
        <v>5295157</v>
      </c>
      <c r="D89" s="127" t="s">
        <v>12</v>
      </c>
      <c r="E89" s="96" t="s">
        <v>346</v>
      </c>
      <c r="F89" s="319">
        <v>400</v>
      </c>
      <c r="G89" s="340">
        <v>996292</v>
      </c>
      <c r="H89" s="341">
        <v>996689</v>
      </c>
      <c r="I89" s="321">
        <f>G89-H89</f>
        <v>-397</v>
      </c>
      <c r="J89" s="321">
        <f>$F89*I89</f>
        <v>-158800</v>
      </c>
      <c r="K89" s="321">
        <f>J89/1000000</f>
        <v>-0.1588</v>
      </c>
      <c r="L89" s="340">
        <v>34063</v>
      </c>
      <c r="M89" s="341">
        <v>34063</v>
      </c>
      <c r="N89" s="321">
        <f>L89-M89</f>
        <v>0</v>
      </c>
      <c r="O89" s="321">
        <f>$F89*N89</f>
        <v>0</v>
      </c>
      <c r="P89" s="321">
        <f>O89/1000000</f>
        <v>0</v>
      </c>
      <c r="Q89" s="468"/>
    </row>
    <row r="90" spans="1:17" ht="15.75" customHeight="1">
      <c r="A90" s="316"/>
      <c r="B90" s="315" t="s">
        <v>308</v>
      </c>
      <c r="C90" s="311"/>
      <c r="D90" s="127"/>
      <c r="E90" s="127"/>
      <c r="F90" s="319"/>
      <c r="G90" s="424"/>
      <c r="H90" s="427"/>
      <c r="I90" s="321"/>
      <c r="J90" s="321"/>
      <c r="K90" s="321"/>
      <c r="L90" s="323"/>
      <c r="M90" s="321"/>
      <c r="N90" s="321"/>
      <c r="O90" s="321"/>
      <c r="P90" s="321"/>
      <c r="Q90" s="467"/>
    </row>
    <row r="91" spans="1:17" ht="21" customHeight="1">
      <c r="A91" s="267">
        <v>62</v>
      </c>
      <c r="B91" s="522" t="s">
        <v>350</v>
      </c>
      <c r="C91" s="311">
        <v>4865174</v>
      </c>
      <c r="D91" s="96" t="s">
        <v>12</v>
      </c>
      <c r="E91" s="96" t="s">
        <v>346</v>
      </c>
      <c r="F91" s="319">
        <v>1000</v>
      </c>
      <c r="G91" s="340">
        <v>0</v>
      </c>
      <c r="H91" s="341">
        <v>1</v>
      </c>
      <c r="I91" s="321">
        <f>G91-H91</f>
        <v>-1</v>
      </c>
      <c r="J91" s="321">
        <f>$F91*I91</f>
        <v>-1000</v>
      </c>
      <c r="K91" s="321">
        <f>J91/1000000</f>
        <v>-0.001</v>
      </c>
      <c r="L91" s="340">
        <v>24</v>
      </c>
      <c r="M91" s="341">
        <v>10</v>
      </c>
      <c r="N91" s="321">
        <f>L91-M91</f>
        <v>14</v>
      </c>
      <c r="O91" s="321">
        <f>$F91*N91</f>
        <v>14000</v>
      </c>
      <c r="P91" s="321">
        <f>O91/1000000</f>
        <v>0.014</v>
      </c>
      <c r="Q91" s="500"/>
    </row>
    <row r="92" spans="1:17" ht="16.5" customHeight="1">
      <c r="A92" s="267"/>
      <c r="B92" s="315" t="s">
        <v>35</v>
      </c>
      <c r="C92" s="334"/>
      <c r="D92" s="348"/>
      <c r="E92" s="326"/>
      <c r="F92" s="334"/>
      <c r="G92" s="428"/>
      <c r="H92" s="427"/>
      <c r="I92" s="341"/>
      <c r="J92" s="341"/>
      <c r="K92" s="342"/>
      <c r="L92" s="340"/>
      <c r="M92" s="341"/>
      <c r="N92" s="341"/>
      <c r="O92" s="341"/>
      <c r="P92" s="342"/>
      <c r="Q92" s="467"/>
    </row>
    <row r="93" spans="1:17" ht="18" customHeight="1">
      <c r="A93" s="267">
        <v>63</v>
      </c>
      <c r="B93" s="522" t="s">
        <v>362</v>
      </c>
      <c r="C93" s="334">
        <v>5128439</v>
      </c>
      <c r="D93" s="347" t="s">
        <v>12</v>
      </c>
      <c r="E93" s="326" t="s">
        <v>346</v>
      </c>
      <c r="F93" s="334">
        <v>800</v>
      </c>
      <c r="G93" s="340">
        <v>982279</v>
      </c>
      <c r="H93" s="759">
        <v>985303</v>
      </c>
      <c r="I93" s="341">
        <f>G93-H93</f>
        <v>-3024</v>
      </c>
      <c r="J93" s="341">
        <f>$F93*I93</f>
        <v>-2419200</v>
      </c>
      <c r="K93" s="342">
        <f>J93/1000000</f>
        <v>-2.4192</v>
      </c>
      <c r="L93" s="340">
        <v>999017</v>
      </c>
      <c r="M93" s="341">
        <v>999017</v>
      </c>
      <c r="N93" s="341">
        <f>L93-M93</f>
        <v>0</v>
      </c>
      <c r="O93" s="341">
        <f>$F93*N93</f>
        <v>0</v>
      </c>
      <c r="P93" s="342">
        <f>O93/1000000</f>
        <v>0</v>
      </c>
      <c r="Q93" s="479"/>
    </row>
    <row r="94" spans="1:17" ht="18" customHeight="1">
      <c r="A94" s="267"/>
      <c r="B94" s="727" t="s">
        <v>440</v>
      </c>
      <c r="C94" s="334"/>
      <c r="D94" s="347"/>
      <c r="E94" s="326"/>
      <c r="F94" s="334"/>
      <c r="G94" s="340"/>
      <c r="H94" s="341"/>
      <c r="I94" s="341"/>
      <c r="J94" s="341"/>
      <c r="K94" s="341"/>
      <c r="L94" s="340"/>
      <c r="M94" s="341"/>
      <c r="N94" s="341"/>
      <c r="O94" s="341"/>
      <c r="P94" s="341"/>
      <c r="Q94" s="479"/>
    </row>
    <row r="95" spans="1:17" ht="18" customHeight="1">
      <c r="A95" s="267">
        <v>64</v>
      </c>
      <c r="B95" s="728" t="s">
        <v>441</v>
      </c>
      <c r="C95" s="334">
        <v>5295127</v>
      </c>
      <c r="D95" s="347" t="s">
        <v>12</v>
      </c>
      <c r="E95" s="326" t="s">
        <v>346</v>
      </c>
      <c r="F95" s="334">
        <v>100</v>
      </c>
      <c r="G95" s="340">
        <v>272563</v>
      </c>
      <c r="H95" s="341">
        <v>265615</v>
      </c>
      <c r="I95" s="341">
        <f>G95-H95</f>
        <v>6948</v>
      </c>
      <c r="J95" s="341">
        <f>$F95*I95</f>
        <v>694800</v>
      </c>
      <c r="K95" s="342">
        <f>J95/1000000</f>
        <v>0.6948</v>
      </c>
      <c r="L95" s="340">
        <v>7998</v>
      </c>
      <c r="M95" s="341">
        <v>7998</v>
      </c>
      <c r="N95" s="341">
        <f>L95-M95</f>
        <v>0</v>
      </c>
      <c r="O95" s="341">
        <f>$F95*N95</f>
        <v>0</v>
      </c>
      <c r="P95" s="342">
        <f>O95/1000000</f>
        <v>0</v>
      </c>
      <c r="Q95" s="479"/>
    </row>
    <row r="96" spans="1:17" ht="18" customHeight="1">
      <c r="A96" s="267">
        <v>65</v>
      </c>
      <c r="B96" s="728" t="s">
        <v>445</v>
      </c>
      <c r="C96" s="334">
        <v>5128400</v>
      </c>
      <c r="D96" s="347" t="s">
        <v>12</v>
      </c>
      <c r="E96" s="326" t="s">
        <v>346</v>
      </c>
      <c r="F96" s="334">
        <v>1000</v>
      </c>
      <c r="G96" s="340">
        <v>4666</v>
      </c>
      <c r="H96" s="341">
        <v>4420</v>
      </c>
      <c r="I96" s="341">
        <f>G96-H96</f>
        <v>246</v>
      </c>
      <c r="J96" s="341">
        <f>$F96*I96</f>
        <v>246000</v>
      </c>
      <c r="K96" s="342">
        <f>J96/1000000</f>
        <v>0.246</v>
      </c>
      <c r="L96" s="340">
        <v>338</v>
      </c>
      <c r="M96" s="341">
        <v>338</v>
      </c>
      <c r="N96" s="341">
        <f>L96-M96</f>
        <v>0</v>
      </c>
      <c r="O96" s="341">
        <f>$F96*N96</f>
        <v>0</v>
      </c>
      <c r="P96" s="342">
        <f>O96/1000000</f>
        <v>0</v>
      </c>
      <c r="Q96" s="479"/>
    </row>
    <row r="97" spans="1:17" ht="18" customHeight="1">
      <c r="A97" s="267"/>
      <c r="B97" s="315" t="s">
        <v>186</v>
      </c>
      <c r="C97" s="334"/>
      <c r="D97" s="347"/>
      <c r="E97" s="326"/>
      <c r="F97" s="334"/>
      <c r="G97" s="428"/>
      <c r="H97" s="427"/>
      <c r="I97" s="341"/>
      <c r="J97" s="341"/>
      <c r="K97" s="341"/>
      <c r="L97" s="340"/>
      <c r="M97" s="341"/>
      <c r="N97" s="341"/>
      <c r="O97" s="341"/>
      <c r="P97" s="341"/>
      <c r="Q97" s="467"/>
    </row>
    <row r="98" spans="1:17" ht="19.5" customHeight="1">
      <c r="A98" s="267">
        <v>66</v>
      </c>
      <c r="B98" s="310" t="s">
        <v>364</v>
      </c>
      <c r="C98" s="334">
        <v>4902555</v>
      </c>
      <c r="D98" s="347" t="s">
        <v>12</v>
      </c>
      <c r="E98" s="326" t="s">
        <v>346</v>
      </c>
      <c r="F98" s="334">
        <v>75</v>
      </c>
      <c r="G98" s="340">
        <v>9492</v>
      </c>
      <c r="H98" s="276">
        <v>8916</v>
      </c>
      <c r="I98" s="341">
        <f>G98-H98</f>
        <v>576</v>
      </c>
      <c r="J98" s="341">
        <f>$F98*I98</f>
        <v>43200</v>
      </c>
      <c r="K98" s="342">
        <f>J98/1000000</f>
        <v>0.0432</v>
      </c>
      <c r="L98" s="340">
        <v>14524</v>
      </c>
      <c r="M98" s="276">
        <v>14524</v>
      </c>
      <c r="N98" s="341">
        <f>L98-M98</f>
        <v>0</v>
      </c>
      <c r="O98" s="341">
        <f>$F98*N98</f>
        <v>0</v>
      </c>
      <c r="P98" s="342">
        <f>O98/1000000</f>
        <v>0</v>
      </c>
      <c r="Q98" s="479"/>
    </row>
    <row r="99" spans="1:17" s="762" customFormat="1" ht="15.75" customHeight="1">
      <c r="A99" s="781">
        <v>67</v>
      </c>
      <c r="B99" s="782" t="s">
        <v>365</v>
      </c>
      <c r="C99" s="755">
        <v>4902581</v>
      </c>
      <c r="D99" s="756" t="s">
        <v>12</v>
      </c>
      <c r="E99" s="757" t="s">
        <v>346</v>
      </c>
      <c r="F99" s="755">
        <v>100</v>
      </c>
      <c r="G99" s="758">
        <v>4492</v>
      </c>
      <c r="H99" s="276">
        <v>4188</v>
      </c>
      <c r="I99" s="759">
        <f>G99-H99</f>
        <v>304</v>
      </c>
      <c r="J99" s="759">
        <f>$F99*I99</f>
        <v>30400</v>
      </c>
      <c r="K99" s="760">
        <f>J99/1000000</f>
        <v>0.0304</v>
      </c>
      <c r="L99" s="758">
        <v>5818</v>
      </c>
      <c r="M99" s="276">
        <v>5818</v>
      </c>
      <c r="N99" s="759">
        <f>L99-M99</f>
        <v>0</v>
      </c>
      <c r="O99" s="759">
        <f>$F99*N99</f>
        <v>0</v>
      </c>
      <c r="P99" s="760">
        <f>O99/1000000</f>
        <v>0</v>
      </c>
      <c r="Q99" s="761"/>
    </row>
    <row r="100" spans="1:17" ht="14.25" customHeight="1">
      <c r="A100" s="267"/>
      <c r="B100" s="315" t="s">
        <v>418</v>
      </c>
      <c r="C100" s="334"/>
      <c r="D100" s="347"/>
      <c r="E100" s="326"/>
      <c r="F100" s="334"/>
      <c r="G100" s="340"/>
      <c r="H100" s="341"/>
      <c r="I100" s="341"/>
      <c r="J100" s="341"/>
      <c r="K100" s="341"/>
      <c r="L100" s="340"/>
      <c r="M100" s="341"/>
      <c r="N100" s="341"/>
      <c r="O100" s="341"/>
      <c r="P100" s="341"/>
      <c r="Q100" s="467"/>
    </row>
    <row r="101" spans="1:17" ht="21" customHeight="1">
      <c r="A101" s="267">
        <v>68</v>
      </c>
      <c r="B101" s="310" t="s">
        <v>419</v>
      </c>
      <c r="C101" s="334">
        <v>4864861</v>
      </c>
      <c r="D101" s="347" t="s">
        <v>12</v>
      </c>
      <c r="E101" s="326" t="s">
        <v>346</v>
      </c>
      <c r="F101" s="334">
        <v>500</v>
      </c>
      <c r="G101" s="340">
        <v>3684</v>
      </c>
      <c r="H101" s="341">
        <v>3792</v>
      </c>
      <c r="I101" s="341">
        <f aca="true" t="shared" si="12" ref="I101:I110">G101-H101</f>
        <v>-108</v>
      </c>
      <c r="J101" s="341">
        <f aca="true" t="shared" si="13" ref="J101:J110">$F101*I101</f>
        <v>-54000</v>
      </c>
      <c r="K101" s="342">
        <f aca="true" t="shared" si="14" ref="K101:K110">J101/1000000</f>
        <v>-0.054</v>
      </c>
      <c r="L101" s="340">
        <v>2775</v>
      </c>
      <c r="M101" s="341">
        <v>2775</v>
      </c>
      <c r="N101" s="341">
        <f aca="true" t="shared" si="15" ref="N101:N110">L101-M101</f>
        <v>0</v>
      </c>
      <c r="O101" s="341">
        <f aca="true" t="shared" si="16" ref="O101:O110">$F101*N101</f>
        <v>0</v>
      </c>
      <c r="P101" s="342">
        <f aca="true" t="shared" si="17" ref="P101:P110">O101/1000000</f>
        <v>0</v>
      </c>
      <c r="Q101" s="479"/>
    </row>
    <row r="102" spans="1:17" ht="18" customHeight="1">
      <c r="A102" s="267">
        <v>69</v>
      </c>
      <c r="B102" s="310" t="s">
        <v>420</v>
      </c>
      <c r="C102" s="334">
        <v>4864877</v>
      </c>
      <c r="D102" s="347" t="s">
        <v>12</v>
      </c>
      <c r="E102" s="326" t="s">
        <v>346</v>
      </c>
      <c r="F102" s="334">
        <v>1000</v>
      </c>
      <c r="G102" s="340">
        <v>3930</v>
      </c>
      <c r="H102" s="341">
        <v>4117</v>
      </c>
      <c r="I102" s="341">
        <f t="shared" si="12"/>
        <v>-187</v>
      </c>
      <c r="J102" s="341">
        <f t="shared" si="13"/>
        <v>-187000</v>
      </c>
      <c r="K102" s="342">
        <f t="shared" si="14"/>
        <v>-0.187</v>
      </c>
      <c r="L102" s="340">
        <v>4062</v>
      </c>
      <c r="M102" s="341">
        <v>4062</v>
      </c>
      <c r="N102" s="341">
        <f t="shared" si="15"/>
        <v>0</v>
      </c>
      <c r="O102" s="341">
        <f t="shared" si="16"/>
        <v>0</v>
      </c>
      <c r="P102" s="342">
        <f t="shared" si="17"/>
        <v>0</v>
      </c>
      <c r="Q102" s="467"/>
    </row>
    <row r="103" spans="1:17" ht="21" customHeight="1">
      <c r="A103" s="267">
        <v>70</v>
      </c>
      <c r="B103" s="310" t="s">
        <v>421</v>
      </c>
      <c r="C103" s="334">
        <v>4864841</v>
      </c>
      <c r="D103" s="347" t="s">
        <v>12</v>
      </c>
      <c r="E103" s="326" t="s">
        <v>346</v>
      </c>
      <c r="F103" s="334">
        <v>1000</v>
      </c>
      <c r="G103" s="340">
        <v>996599</v>
      </c>
      <c r="H103" s="341">
        <v>996728</v>
      </c>
      <c r="I103" s="341">
        <f t="shared" si="12"/>
        <v>-129</v>
      </c>
      <c r="J103" s="341">
        <f t="shared" si="13"/>
        <v>-129000</v>
      </c>
      <c r="K103" s="342">
        <f t="shared" si="14"/>
        <v>-0.129</v>
      </c>
      <c r="L103" s="340">
        <v>1304</v>
      </c>
      <c r="M103" s="341">
        <v>1304</v>
      </c>
      <c r="N103" s="341">
        <f t="shared" si="15"/>
        <v>0</v>
      </c>
      <c r="O103" s="341">
        <f t="shared" si="16"/>
        <v>0</v>
      </c>
      <c r="P103" s="342">
        <f t="shared" si="17"/>
        <v>0</v>
      </c>
      <c r="Q103" s="467"/>
    </row>
    <row r="104" spans="1:17" ht="21" customHeight="1">
      <c r="A104" s="267">
        <v>71</v>
      </c>
      <c r="B104" s="310" t="s">
        <v>422</v>
      </c>
      <c r="C104" s="334">
        <v>4864882</v>
      </c>
      <c r="D104" s="347" t="s">
        <v>12</v>
      </c>
      <c r="E104" s="326" t="s">
        <v>346</v>
      </c>
      <c r="F104" s="334">
        <v>1000</v>
      </c>
      <c r="G104" s="340">
        <v>3617</v>
      </c>
      <c r="H104" s="341">
        <v>3571</v>
      </c>
      <c r="I104" s="341">
        <f t="shared" si="12"/>
        <v>46</v>
      </c>
      <c r="J104" s="341">
        <f t="shared" si="13"/>
        <v>46000</v>
      </c>
      <c r="K104" s="342">
        <f t="shared" si="14"/>
        <v>0.046</v>
      </c>
      <c r="L104" s="340">
        <v>6439</v>
      </c>
      <c r="M104" s="341">
        <v>6439</v>
      </c>
      <c r="N104" s="341">
        <f t="shared" si="15"/>
        <v>0</v>
      </c>
      <c r="O104" s="341">
        <f t="shared" si="16"/>
        <v>0</v>
      </c>
      <c r="P104" s="342">
        <f t="shared" si="17"/>
        <v>0</v>
      </c>
      <c r="Q104" s="467"/>
    </row>
    <row r="105" spans="1:17" ht="21" customHeight="1">
      <c r="A105" s="267">
        <v>72</v>
      </c>
      <c r="B105" s="310" t="s">
        <v>423</v>
      </c>
      <c r="C105" s="334">
        <v>4864851</v>
      </c>
      <c r="D105" s="347" t="s">
        <v>12</v>
      </c>
      <c r="E105" s="326" t="s">
        <v>346</v>
      </c>
      <c r="F105" s="334">
        <v>1000</v>
      </c>
      <c r="G105" s="340">
        <v>627</v>
      </c>
      <c r="H105" s="341">
        <v>600</v>
      </c>
      <c r="I105" s="341">
        <f>G105-H105</f>
        <v>27</v>
      </c>
      <c r="J105" s="341">
        <f>$F105*I105</f>
        <v>27000</v>
      </c>
      <c r="K105" s="341">
        <f>J105/1000000</f>
        <v>0.027</v>
      </c>
      <c r="L105" s="340">
        <v>379</v>
      </c>
      <c r="M105" s="341">
        <v>379</v>
      </c>
      <c r="N105" s="341">
        <f>L105-M105</f>
        <v>0</v>
      </c>
      <c r="O105" s="341">
        <f>$F105*N105</f>
        <v>0</v>
      </c>
      <c r="P105" s="341">
        <f>O105/1000000</f>
        <v>0</v>
      </c>
      <c r="Q105" s="479"/>
    </row>
    <row r="106" spans="1:17" ht="21" customHeight="1">
      <c r="A106" s="267">
        <v>73</v>
      </c>
      <c r="B106" s="310" t="s">
        <v>424</v>
      </c>
      <c r="C106" s="334">
        <v>5295121</v>
      </c>
      <c r="D106" s="347" t="s">
        <v>12</v>
      </c>
      <c r="E106" s="326" t="s">
        <v>346</v>
      </c>
      <c r="F106" s="334">
        <v>100</v>
      </c>
      <c r="G106" s="340">
        <v>50269</v>
      </c>
      <c r="H106" s="341">
        <v>50390</v>
      </c>
      <c r="I106" s="341">
        <f>G106-H106</f>
        <v>-121</v>
      </c>
      <c r="J106" s="341">
        <f>$F106*I106</f>
        <v>-12100</v>
      </c>
      <c r="K106" s="341">
        <f>J106/1000000</f>
        <v>-0.0121</v>
      </c>
      <c r="L106" s="340">
        <v>44737</v>
      </c>
      <c r="M106" s="341">
        <v>44737</v>
      </c>
      <c r="N106" s="341">
        <f>L106-M106</f>
        <v>0</v>
      </c>
      <c r="O106" s="341">
        <f>$F106*N106</f>
        <v>0</v>
      </c>
      <c r="P106" s="341">
        <f>O106/1000000</f>
        <v>0</v>
      </c>
      <c r="Q106" s="479"/>
    </row>
    <row r="107" spans="1:17" ht="21" customHeight="1">
      <c r="A107" s="267"/>
      <c r="B107" s="310"/>
      <c r="C107" s="334"/>
      <c r="D107" s="347"/>
      <c r="E107" s="326"/>
      <c r="F107" s="334">
        <v>100</v>
      </c>
      <c r="G107" s="340">
        <v>15900</v>
      </c>
      <c r="H107" s="341">
        <v>15939</v>
      </c>
      <c r="I107" s="341">
        <f>G107-H107</f>
        <v>-39</v>
      </c>
      <c r="J107" s="341">
        <f>$F107*I107</f>
        <v>-3900</v>
      </c>
      <c r="K107" s="341">
        <f>J107/1000000</f>
        <v>-0.0039</v>
      </c>
      <c r="L107" s="340"/>
      <c r="M107" s="341"/>
      <c r="N107" s="341"/>
      <c r="O107" s="341"/>
      <c r="P107" s="341"/>
      <c r="Q107" s="479"/>
    </row>
    <row r="108" spans="1:17" ht="21" customHeight="1">
      <c r="A108" s="267">
        <v>74</v>
      </c>
      <c r="B108" s="310" t="s">
        <v>448</v>
      </c>
      <c r="C108" s="334">
        <v>4864844</v>
      </c>
      <c r="D108" s="347" t="s">
        <v>12</v>
      </c>
      <c r="E108" s="326" t="s">
        <v>346</v>
      </c>
      <c r="F108" s="334">
        <v>1000</v>
      </c>
      <c r="G108" s="340">
        <v>1757</v>
      </c>
      <c r="H108" s="341">
        <v>1672</v>
      </c>
      <c r="I108" s="341">
        <f>G108-H108</f>
        <v>85</v>
      </c>
      <c r="J108" s="341">
        <f>$F108*I108</f>
        <v>85000</v>
      </c>
      <c r="K108" s="341">
        <f>J108/1000000</f>
        <v>0.085</v>
      </c>
      <c r="L108" s="340">
        <v>296</v>
      </c>
      <c r="M108" s="341">
        <v>296</v>
      </c>
      <c r="N108" s="341">
        <f>L108-M108</f>
        <v>0</v>
      </c>
      <c r="O108" s="341">
        <f>$F108*N108</f>
        <v>0</v>
      </c>
      <c r="P108" s="341">
        <f>O108/1000000</f>
        <v>0</v>
      </c>
      <c r="Q108" s="479"/>
    </row>
    <row r="109" spans="1:17" s="762" customFormat="1" ht="21" customHeight="1">
      <c r="A109" s="267">
        <v>75</v>
      </c>
      <c r="B109" s="847" t="s">
        <v>425</v>
      </c>
      <c r="C109" s="755">
        <v>5269785</v>
      </c>
      <c r="D109" s="756" t="s">
        <v>12</v>
      </c>
      <c r="E109" s="757" t="s">
        <v>346</v>
      </c>
      <c r="F109" s="755">
        <v>1000</v>
      </c>
      <c r="G109" s="758">
        <v>0</v>
      </c>
      <c r="H109" s="759">
        <v>0</v>
      </c>
      <c r="I109" s="759">
        <f>G109-H109</f>
        <v>0</v>
      </c>
      <c r="J109" s="759">
        <f>$F109*I109</f>
        <v>0</v>
      </c>
      <c r="K109" s="759">
        <f>J109/1000000</f>
        <v>0</v>
      </c>
      <c r="L109" s="758">
        <v>0</v>
      </c>
      <c r="M109" s="341">
        <v>0</v>
      </c>
      <c r="N109" s="759">
        <f>L109-M109</f>
        <v>0</v>
      </c>
      <c r="O109" s="759">
        <f>$F109*N109</f>
        <v>0</v>
      </c>
      <c r="P109" s="759">
        <f>O109/1000000</f>
        <v>0</v>
      </c>
      <c r="Q109" s="761"/>
    </row>
    <row r="110" spans="1:17" s="491" customFormat="1" ht="21" customHeight="1" thickBot="1">
      <c r="A110" s="267">
        <v>76</v>
      </c>
      <c r="B110" s="310" t="s">
        <v>449</v>
      </c>
      <c r="C110" s="490">
        <v>4864847</v>
      </c>
      <c r="D110" s="490" t="s">
        <v>12</v>
      </c>
      <c r="E110" s="326" t="s">
        <v>346</v>
      </c>
      <c r="F110" s="513">
        <v>1000</v>
      </c>
      <c r="G110" s="340">
        <v>1690</v>
      </c>
      <c r="H110" s="314">
        <v>1643</v>
      </c>
      <c r="I110" s="314">
        <f t="shared" si="12"/>
        <v>47</v>
      </c>
      <c r="J110" s="314">
        <f t="shared" si="13"/>
        <v>47000</v>
      </c>
      <c r="K110" s="513">
        <f t="shared" si="14"/>
        <v>0.047</v>
      </c>
      <c r="L110" s="340">
        <v>5888</v>
      </c>
      <c r="M110" s="314">
        <v>5888</v>
      </c>
      <c r="N110" s="314">
        <f t="shared" si="15"/>
        <v>0</v>
      </c>
      <c r="O110" s="314">
        <f t="shared" si="16"/>
        <v>0</v>
      </c>
      <c r="P110" s="513">
        <f t="shared" si="17"/>
        <v>0</v>
      </c>
      <c r="Q110" s="621"/>
    </row>
    <row r="111" spans="1:2" ht="11.25" customHeight="1" thickTop="1">
      <c r="A111" s="267"/>
      <c r="B111" s="310"/>
    </row>
    <row r="112" spans="1:16" ht="21" customHeight="1">
      <c r="A112" s="191" t="s">
        <v>312</v>
      </c>
      <c r="C112" s="58"/>
      <c r="D112" s="92"/>
      <c r="E112" s="92"/>
      <c r="F112" s="622"/>
      <c r="K112" s="623">
        <f>SUM(K8:K110)</f>
        <v>-40.179216084</v>
      </c>
      <c r="L112" s="21"/>
      <c r="M112" s="21"/>
      <c r="N112" s="21"/>
      <c r="O112" s="21"/>
      <c r="P112" s="623">
        <f>SUM(P8:P110)</f>
        <v>4.343983850000001</v>
      </c>
    </row>
    <row r="113" spans="3:16" ht="9.75" customHeight="1" hidden="1">
      <c r="C113" s="92"/>
      <c r="D113" s="92"/>
      <c r="E113" s="92"/>
      <c r="F113" s="622"/>
      <c r="L113" s="572"/>
      <c r="M113" s="572"/>
      <c r="N113" s="572"/>
      <c r="O113" s="572"/>
      <c r="P113" s="572"/>
    </row>
    <row r="114" spans="1:17" ht="24" thickBot="1">
      <c r="A114" s="398" t="s">
        <v>192</v>
      </c>
      <c r="C114" s="92"/>
      <c r="D114" s="92"/>
      <c r="E114" s="92"/>
      <c r="F114" s="622"/>
      <c r="G114" s="506"/>
      <c r="H114" s="506"/>
      <c r="I114" s="48" t="s">
        <v>397</v>
      </c>
      <c r="J114" s="506"/>
      <c r="K114" s="506"/>
      <c r="L114" s="507"/>
      <c r="M114" s="507"/>
      <c r="N114" s="48" t="s">
        <v>398</v>
      </c>
      <c r="O114" s="507"/>
      <c r="P114" s="507"/>
      <c r="Q114" s="618" t="str">
        <f>NDPL!$Q$1</f>
        <v>NOVEMBER -2017</v>
      </c>
    </row>
    <row r="115" spans="1:17" ht="39.75" thickBot="1" thickTop="1">
      <c r="A115" s="535" t="s">
        <v>8</v>
      </c>
      <c r="B115" s="536" t="s">
        <v>9</v>
      </c>
      <c r="C115" s="537" t="s">
        <v>1</v>
      </c>
      <c r="D115" s="537" t="s">
        <v>2</v>
      </c>
      <c r="E115" s="537" t="s">
        <v>3</v>
      </c>
      <c r="F115" s="624" t="s">
        <v>10</v>
      </c>
      <c r="G115" s="535" t="str">
        <f>NDPL!G5</f>
        <v>FINAL READING 01/12/2017</v>
      </c>
      <c r="H115" s="537" t="str">
        <f>NDPL!H5</f>
        <v>INTIAL READING 01/11/2017</v>
      </c>
      <c r="I115" s="537" t="s">
        <v>4</v>
      </c>
      <c r="J115" s="537" t="s">
        <v>5</v>
      </c>
      <c r="K115" s="537" t="s">
        <v>6</v>
      </c>
      <c r="L115" s="535" t="str">
        <f>NDPL!G5</f>
        <v>FINAL READING 01/12/2017</v>
      </c>
      <c r="M115" s="537" t="str">
        <f>NDPL!H5</f>
        <v>INTIAL READING 01/11/2017</v>
      </c>
      <c r="N115" s="537" t="s">
        <v>4</v>
      </c>
      <c r="O115" s="537" t="s">
        <v>5</v>
      </c>
      <c r="P115" s="537" t="s">
        <v>6</v>
      </c>
      <c r="Q115" s="564" t="s">
        <v>309</v>
      </c>
    </row>
    <row r="116" spans="3:16" ht="18" thickBot="1" thickTop="1">
      <c r="C116" s="92"/>
      <c r="D116" s="92"/>
      <c r="E116" s="92"/>
      <c r="F116" s="622"/>
      <c r="L116" s="572"/>
      <c r="M116" s="572"/>
      <c r="N116" s="572"/>
      <c r="O116" s="572"/>
      <c r="P116" s="572"/>
    </row>
    <row r="117" spans="1:17" ht="18" customHeight="1" thickTop="1">
      <c r="A117" s="352"/>
      <c r="B117" s="353" t="s">
        <v>176</v>
      </c>
      <c r="C117" s="324"/>
      <c r="D117" s="93"/>
      <c r="E117" s="93"/>
      <c r="F117" s="320"/>
      <c r="G117" s="54"/>
      <c r="H117" s="475"/>
      <c r="I117" s="475"/>
      <c r="J117" s="475"/>
      <c r="K117" s="625"/>
      <c r="L117" s="575"/>
      <c r="M117" s="576"/>
      <c r="N117" s="576"/>
      <c r="O117" s="576"/>
      <c r="P117" s="577"/>
      <c r="Q117" s="571"/>
    </row>
    <row r="118" spans="1:17" ht="18">
      <c r="A118" s="323">
        <v>1</v>
      </c>
      <c r="B118" s="354" t="s">
        <v>177</v>
      </c>
      <c r="C118" s="334">
        <v>4865143</v>
      </c>
      <c r="D118" s="127" t="s">
        <v>12</v>
      </c>
      <c r="E118" s="96" t="s">
        <v>346</v>
      </c>
      <c r="F118" s="321">
        <v>-100</v>
      </c>
      <c r="G118" s="340">
        <v>187967</v>
      </c>
      <c r="H118" s="276">
        <v>185177</v>
      </c>
      <c r="I118" s="282">
        <f>G118-H118</f>
        <v>2790</v>
      </c>
      <c r="J118" s="282">
        <f>$F118*I118</f>
        <v>-279000</v>
      </c>
      <c r="K118" s="282">
        <f>J118/1000000</f>
        <v>-0.279</v>
      </c>
      <c r="L118" s="340">
        <v>913602</v>
      </c>
      <c r="M118" s="276">
        <v>913602</v>
      </c>
      <c r="N118" s="282">
        <f>L118-M118</f>
        <v>0</v>
      </c>
      <c r="O118" s="282">
        <f>$F118*N118</f>
        <v>0</v>
      </c>
      <c r="P118" s="282">
        <f>O118/1000000</f>
        <v>0</v>
      </c>
      <c r="Q118" s="501"/>
    </row>
    <row r="119" spans="1:17" ht="18" customHeight="1">
      <c r="A119" s="323"/>
      <c r="B119" s="355" t="s">
        <v>41</v>
      </c>
      <c r="C119" s="334"/>
      <c r="D119" s="127"/>
      <c r="E119" s="127"/>
      <c r="F119" s="321"/>
      <c r="G119" s="424"/>
      <c r="H119" s="311"/>
      <c r="I119" s="282"/>
      <c r="J119" s="282"/>
      <c r="K119" s="282"/>
      <c r="L119" s="267"/>
      <c r="M119" s="282"/>
      <c r="N119" s="282"/>
      <c r="O119" s="282"/>
      <c r="P119" s="282"/>
      <c r="Q119" s="480"/>
    </row>
    <row r="120" spans="1:17" ht="18" customHeight="1">
      <c r="A120" s="323"/>
      <c r="B120" s="355" t="s">
        <v>119</v>
      </c>
      <c r="C120" s="334"/>
      <c r="D120" s="127"/>
      <c r="E120" s="127"/>
      <c r="F120" s="321"/>
      <c r="G120" s="424"/>
      <c r="H120" s="311"/>
      <c r="I120" s="282"/>
      <c r="J120" s="282"/>
      <c r="K120" s="282"/>
      <c r="L120" s="267"/>
      <c r="M120" s="282"/>
      <c r="N120" s="282"/>
      <c r="O120" s="282"/>
      <c r="P120" s="282"/>
      <c r="Q120" s="480"/>
    </row>
    <row r="121" spans="1:17" ht="18" customHeight="1">
      <c r="A121" s="323">
        <v>2</v>
      </c>
      <c r="B121" s="354" t="s">
        <v>120</v>
      </c>
      <c r="C121" s="334">
        <v>5295199</v>
      </c>
      <c r="D121" s="127" t="s">
        <v>12</v>
      </c>
      <c r="E121" s="96" t="s">
        <v>346</v>
      </c>
      <c r="F121" s="321">
        <v>-1000</v>
      </c>
      <c r="G121" s="340">
        <v>998105</v>
      </c>
      <c r="H121" s="276">
        <v>998066</v>
      </c>
      <c r="I121" s="282">
        <f>G121-H121</f>
        <v>39</v>
      </c>
      <c r="J121" s="282">
        <f>$F121*I121</f>
        <v>-39000</v>
      </c>
      <c r="K121" s="282">
        <f>J121/1000000</f>
        <v>-0.039</v>
      </c>
      <c r="L121" s="340">
        <v>1144</v>
      </c>
      <c r="M121" s="276">
        <v>1144</v>
      </c>
      <c r="N121" s="282">
        <f>L121-M121</f>
        <v>0</v>
      </c>
      <c r="O121" s="282">
        <f>$F121*N121</f>
        <v>0</v>
      </c>
      <c r="P121" s="282">
        <f>O121/1000000</f>
        <v>0</v>
      </c>
      <c r="Q121" s="480"/>
    </row>
    <row r="122" spans="1:17" ht="18" customHeight="1">
      <c r="A122" s="323">
        <v>3</v>
      </c>
      <c r="B122" s="322" t="s">
        <v>121</v>
      </c>
      <c r="C122" s="334">
        <v>4865135</v>
      </c>
      <c r="D122" s="84" t="s">
        <v>12</v>
      </c>
      <c r="E122" s="96" t="s">
        <v>346</v>
      </c>
      <c r="F122" s="321">
        <v>-1000</v>
      </c>
      <c r="G122" s="340">
        <v>151245</v>
      </c>
      <c r="H122" s="341">
        <v>151224</v>
      </c>
      <c r="I122" s="282">
        <f>G122-H122</f>
        <v>21</v>
      </c>
      <c r="J122" s="282">
        <f>$F122*I122</f>
        <v>-21000</v>
      </c>
      <c r="K122" s="282">
        <f>J122/1000000</f>
        <v>-0.021</v>
      </c>
      <c r="L122" s="340">
        <v>54270</v>
      </c>
      <c r="M122" s="341">
        <v>54270</v>
      </c>
      <c r="N122" s="282">
        <f>L122-M122</f>
        <v>0</v>
      </c>
      <c r="O122" s="282">
        <f>$F122*N122</f>
        <v>0</v>
      </c>
      <c r="P122" s="282">
        <f>O122/1000000</f>
        <v>0</v>
      </c>
      <c r="Q122" s="480"/>
    </row>
    <row r="123" spans="1:17" s="762" customFormat="1" ht="18" customHeight="1">
      <c r="A123" s="776">
        <v>4</v>
      </c>
      <c r="B123" s="793" t="s">
        <v>178</v>
      </c>
      <c r="C123" s="755">
        <v>4864804</v>
      </c>
      <c r="D123" s="783" t="s">
        <v>12</v>
      </c>
      <c r="E123" s="784" t="s">
        <v>346</v>
      </c>
      <c r="F123" s="786">
        <v>-200</v>
      </c>
      <c r="G123" s="758">
        <v>998263</v>
      </c>
      <c r="H123" s="759">
        <v>996495</v>
      </c>
      <c r="I123" s="794">
        <f>G123-H123</f>
        <v>1768</v>
      </c>
      <c r="J123" s="794">
        <f>$F123*I123</f>
        <v>-353600</v>
      </c>
      <c r="K123" s="794">
        <f>J123/1000000</f>
        <v>-0.3536</v>
      </c>
      <c r="L123" s="758">
        <v>999125</v>
      </c>
      <c r="M123" s="759">
        <v>999125</v>
      </c>
      <c r="N123" s="794">
        <f>L123-M123</f>
        <v>0</v>
      </c>
      <c r="O123" s="794">
        <f>$F123*N123</f>
        <v>0</v>
      </c>
      <c r="P123" s="794">
        <f>O123/1000000</f>
        <v>0</v>
      </c>
      <c r="Q123" s="795"/>
    </row>
    <row r="124" spans="1:17" ht="18" customHeight="1">
      <c r="A124" s="323">
        <v>5</v>
      </c>
      <c r="B124" s="354" t="s">
        <v>179</v>
      </c>
      <c r="C124" s="334">
        <v>4864845</v>
      </c>
      <c r="D124" s="127" t="s">
        <v>12</v>
      </c>
      <c r="E124" s="96" t="s">
        <v>346</v>
      </c>
      <c r="F124" s="321">
        <v>-1000</v>
      </c>
      <c r="G124" s="340">
        <v>999781</v>
      </c>
      <c r="H124" s="341">
        <v>1000008</v>
      </c>
      <c r="I124" s="282">
        <f>G124-H124</f>
        <v>-227</v>
      </c>
      <c r="J124" s="282">
        <f>$F124*I124</f>
        <v>227000</v>
      </c>
      <c r="K124" s="282">
        <f>J124/1000000</f>
        <v>0.227</v>
      </c>
      <c r="L124" s="340">
        <v>11</v>
      </c>
      <c r="M124" s="341">
        <v>11</v>
      </c>
      <c r="N124" s="282">
        <f>L124-M124</f>
        <v>0</v>
      </c>
      <c r="O124" s="282">
        <f>$F124*N124</f>
        <v>0</v>
      </c>
      <c r="P124" s="282">
        <f>O124/1000000</f>
        <v>0</v>
      </c>
      <c r="Q124" s="480"/>
    </row>
    <row r="125" spans="1:17" ht="18" customHeight="1">
      <c r="A125" s="323"/>
      <c r="B125" s="356" t="s">
        <v>180</v>
      </c>
      <c r="C125" s="334"/>
      <c r="D125" s="84"/>
      <c r="E125" s="84"/>
      <c r="F125" s="321"/>
      <c r="G125" s="424"/>
      <c r="H125" s="427"/>
      <c r="I125" s="282"/>
      <c r="J125" s="282"/>
      <c r="K125" s="282"/>
      <c r="L125" s="267"/>
      <c r="M125" s="282"/>
      <c r="N125" s="282"/>
      <c r="O125" s="282"/>
      <c r="P125" s="282"/>
      <c r="Q125" s="480"/>
    </row>
    <row r="126" spans="1:17" ht="18" customHeight="1">
      <c r="A126" s="323"/>
      <c r="B126" s="356" t="s">
        <v>110</v>
      </c>
      <c r="C126" s="334"/>
      <c r="D126" s="84"/>
      <c r="E126" s="84"/>
      <c r="F126" s="321"/>
      <c r="G126" s="424"/>
      <c r="H126" s="427"/>
      <c r="I126" s="282"/>
      <c r="J126" s="282"/>
      <c r="K126" s="282"/>
      <c r="L126" s="267"/>
      <c r="M126" s="282"/>
      <c r="N126" s="282"/>
      <c r="O126" s="282"/>
      <c r="P126" s="282"/>
      <c r="Q126" s="480"/>
    </row>
    <row r="127" spans="1:17" s="515" customFormat="1" ht="18">
      <c r="A127" s="496">
        <v>6</v>
      </c>
      <c r="B127" s="497" t="s">
        <v>400</v>
      </c>
      <c r="C127" s="498">
        <v>4864955</v>
      </c>
      <c r="D127" s="166" t="s">
        <v>12</v>
      </c>
      <c r="E127" s="167" t="s">
        <v>346</v>
      </c>
      <c r="F127" s="499">
        <v>-1000</v>
      </c>
      <c r="G127" s="340">
        <v>999770</v>
      </c>
      <c r="H127" s="456">
        <v>1000008</v>
      </c>
      <c r="I127" s="462">
        <f>G127-H127</f>
        <v>-238</v>
      </c>
      <c r="J127" s="462">
        <f>$F127*I127</f>
        <v>238000</v>
      </c>
      <c r="K127" s="462">
        <f>J127/1000000</f>
        <v>0.238</v>
      </c>
      <c r="L127" s="340">
        <v>742</v>
      </c>
      <c r="M127" s="456">
        <v>742</v>
      </c>
      <c r="N127" s="462">
        <f>L127-M127</f>
        <v>0</v>
      </c>
      <c r="O127" s="462">
        <f>$F127*N127</f>
        <v>0</v>
      </c>
      <c r="P127" s="462">
        <f>O127/1000000</f>
        <v>0</v>
      </c>
      <c r="Q127" s="742"/>
    </row>
    <row r="128" spans="1:17" ht="18">
      <c r="A128" s="323">
        <v>7</v>
      </c>
      <c r="B128" s="354" t="s">
        <v>181</v>
      </c>
      <c r="C128" s="334">
        <v>4864820</v>
      </c>
      <c r="D128" s="127" t="s">
        <v>12</v>
      </c>
      <c r="E128" s="96" t="s">
        <v>346</v>
      </c>
      <c r="F128" s="321">
        <v>-160</v>
      </c>
      <c r="G128" s="340">
        <v>4446</v>
      </c>
      <c r="H128" s="341">
        <v>2914</v>
      </c>
      <c r="I128" s="282">
        <f>G128-H128</f>
        <v>1532</v>
      </c>
      <c r="J128" s="282">
        <f>$F128*I128</f>
        <v>-245120</v>
      </c>
      <c r="K128" s="282">
        <f>J128/1000000</f>
        <v>-0.24512</v>
      </c>
      <c r="L128" s="340">
        <v>3771</v>
      </c>
      <c r="M128" s="341">
        <v>3771</v>
      </c>
      <c r="N128" s="282">
        <f>L128-M128</f>
        <v>0</v>
      </c>
      <c r="O128" s="282">
        <f>$F128*N128</f>
        <v>0</v>
      </c>
      <c r="P128" s="282">
        <f>O128/1000000</f>
        <v>0</v>
      </c>
      <c r="Q128" s="743"/>
    </row>
    <row r="129" spans="1:17" ht="18" customHeight="1">
      <c r="A129" s="323">
        <v>8</v>
      </c>
      <c r="B129" s="354" t="s">
        <v>182</v>
      </c>
      <c r="C129" s="334">
        <v>4865142</v>
      </c>
      <c r="D129" s="127" t="s">
        <v>12</v>
      </c>
      <c r="E129" s="96" t="s">
        <v>346</v>
      </c>
      <c r="F129" s="321">
        <v>-1000</v>
      </c>
      <c r="G129" s="340">
        <v>907368</v>
      </c>
      <c r="H129" s="341">
        <v>907169</v>
      </c>
      <c r="I129" s="282">
        <f>G129-H129</f>
        <v>199</v>
      </c>
      <c r="J129" s="282">
        <f>$F129*I129</f>
        <v>-199000</v>
      </c>
      <c r="K129" s="282">
        <f>J129/1000000</f>
        <v>-0.199</v>
      </c>
      <c r="L129" s="340">
        <v>62169</v>
      </c>
      <c r="M129" s="341">
        <v>62169</v>
      </c>
      <c r="N129" s="282">
        <f>L129-M129</f>
        <v>0</v>
      </c>
      <c r="O129" s="282">
        <f>$F129*N129</f>
        <v>0</v>
      </c>
      <c r="P129" s="282">
        <f>O129/1000000</f>
        <v>0</v>
      </c>
      <c r="Q129" s="480"/>
    </row>
    <row r="130" spans="1:17" ht="18" customHeight="1">
      <c r="A130" s="323">
        <v>9</v>
      </c>
      <c r="B130" s="354" t="s">
        <v>409</v>
      </c>
      <c r="C130" s="334">
        <v>4864961</v>
      </c>
      <c r="D130" s="127" t="s">
        <v>12</v>
      </c>
      <c r="E130" s="96" t="s">
        <v>346</v>
      </c>
      <c r="F130" s="321">
        <v>-1000</v>
      </c>
      <c r="G130" s="340">
        <v>997340</v>
      </c>
      <c r="H130" s="341">
        <v>998425</v>
      </c>
      <c r="I130" s="282">
        <f>G130-H130</f>
        <v>-1085</v>
      </c>
      <c r="J130" s="282">
        <f>$F130*I130</f>
        <v>1085000</v>
      </c>
      <c r="K130" s="282">
        <f>J130/1000000</f>
        <v>1.085</v>
      </c>
      <c r="L130" s="340">
        <v>999819</v>
      </c>
      <c r="M130" s="341">
        <v>999819</v>
      </c>
      <c r="N130" s="282">
        <f>L130-M130</f>
        <v>0</v>
      </c>
      <c r="O130" s="282">
        <f>$F130*N130</f>
        <v>0</v>
      </c>
      <c r="P130" s="282">
        <f>O130/1000000</f>
        <v>0</v>
      </c>
      <c r="Q130" s="464"/>
    </row>
    <row r="131" spans="1:17" ht="18" customHeight="1">
      <c r="A131" s="323"/>
      <c r="B131" s="355" t="s">
        <v>110</v>
      </c>
      <c r="C131" s="334"/>
      <c r="D131" s="127"/>
      <c r="E131" s="127"/>
      <c r="F131" s="321"/>
      <c r="G131" s="424"/>
      <c r="H131" s="427"/>
      <c r="I131" s="282"/>
      <c r="J131" s="282"/>
      <c r="K131" s="282"/>
      <c r="L131" s="267"/>
      <c r="M131" s="282"/>
      <c r="N131" s="282"/>
      <c r="O131" s="282"/>
      <c r="P131" s="282"/>
      <c r="Q131" s="480"/>
    </row>
    <row r="132" spans="1:17" ht="18" customHeight="1">
      <c r="A132" s="323">
        <v>10</v>
      </c>
      <c r="B132" s="354" t="s">
        <v>183</v>
      </c>
      <c r="C132" s="334">
        <v>4865093</v>
      </c>
      <c r="D132" s="127" t="s">
        <v>12</v>
      </c>
      <c r="E132" s="96" t="s">
        <v>346</v>
      </c>
      <c r="F132" s="321">
        <v>-100</v>
      </c>
      <c r="G132" s="340">
        <v>94648</v>
      </c>
      <c r="H132" s="341">
        <v>92358</v>
      </c>
      <c r="I132" s="282">
        <f>G132-H132</f>
        <v>2290</v>
      </c>
      <c r="J132" s="282">
        <f>$F132*I132</f>
        <v>-229000</v>
      </c>
      <c r="K132" s="282">
        <f>J132/1000000</f>
        <v>-0.229</v>
      </c>
      <c r="L132" s="340">
        <v>71740</v>
      </c>
      <c r="M132" s="341">
        <v>71740</v>
      </c>
      <c r="N132" s="282">
        <f>L132-M132</f>
        <v>0</v>
      </c>
      <c r="O132" s="282">
        <f>$F132*N132</f>
        <v>0</v>
      </c>
      <c r="P132" s="282">
        <f>O132/1000000</f>
        <v>0</v>
      </c>
      <c r="Q132" s="480"/>
    </row>
    <row r="133" spans="1:17" ht="18" customHeight="1">
      <c r="A133" s="323">
        <v>11</v>
      </c>
      <c r="B133" s="354" t="s">
        <v>184</v>
      </c>
      <c r="C133" s="334">
        <v>4865094</v>
      </c>
      <c r="D133" s="127" t="s">
        <v>12</v>
      </c>
      <c r="E133" s="96" t="s">
        <v>346</v>
      </c>
      <c r="F133" s="321">
        <v>-100</v>
      </c>
      <c r="G133" s="340">
        <v>103752</v>
      </c>
      <c r="H133" s="341">
        <v>103180</v>
      </c>
      <c r="I133" s="282">
        <f>G133-H133</f>
        <v>572</v>
      </c>
      <c r="J133" s="282">
        <f>$F133*I133</f>
        <v>-57200</v>
      </c>
      <c r="K133" s="282">
        <f>J133/1000000</f>
        <v>-0.0572</v>
      </c>
      <c r="L133" s="340">
        <v>72466</v>
      </c>
      <c r="M133" s="341">
        <v>72466</v>
      </c>
      <c r="N133" s="282">
        <f>L133-M133</f>
        <v>0</v>
      </c>
      <c r="O133" s="282">
        <f>$F133*N133</f>
        <v>0</v>
      </c>
      <c r="P133" s="282">
        <f>O133/1000000</f>
        <v>0</v>
      </c>
      <c r="Q133" s="480"/>
    </row>
    <row r="134" spans="1:17" ht="18">
      <c r="A134" s="496">
        <v>12</v>
      </c>
      <c r="B134" s="497" t="s">
        <v>185</v>
      </c>
      <c r="C134" s="498">
        <v>5269199</v>
      </c>
      <c r="D134" s="166" t="s">
        <v>12</v>
      </c>
      <c r="E134" s="167" t="s">
        <v>346</v>
      </c>
      <c r="F134" s="499">
        <v>-100</v>
      </c>
      <c r="G134" s="340">
        <v>31613</v>
      </c>
      <c r="H134" s="456">
        <v>28639</v>
      </c>
      <c r="I134" s="462">
        <f>G134-H134</f>
        <v>2974</v>
      </c>
      <c r="J134" s="462">
        <f>$F134*I134</f>
        <v>-297400</v>
      </c>
      <c r="K134" s="462">
        <f>J134/1000000</f>
        <v>-0.2974</v>
      </c>
      <c r="L134" s="340">
        <v>33196</v>
      </c>
      <c r="M134" s="456">
        <v>33196</v>
      </c>
      <c r="N134" s="462">
        <f>L134-M134</f>
        <v>0</v>
      </c>
      <c r="O134" s="462">
        <f>$F134*N134</f>
        <v>0</v>
      </c>
      <c r="P134" s="462">
        <f>O134/1000000</f>
        <v>0</v>
      </c>
      <c r="Q134" s="485"/>
    </row>
    <row r="135" spans="1:17" ht="18" customHeight="1">
      <c r="A135" s="323"/>
      <c r="B135" s="356" t="s">
        <v>180</v>
      </c>
      <c r="C135" s="334"/>
      <c r="D135" s="84"/>
      <c r="E135" s="84"/>
      <c r="F135" s="317"/>
      <c r="G135" s="424"/>
      <c r="H135" s="427"/>
      <c r="I135" s="282"/>
      <c r="J135" s="282"/>
      <c r="K135" s="282"/>
      <c r="L135" s="267"/>
      <c r="M135" s="282"/>
      <c r="N135" s="282"/>
      <c r="O135" s="282"/>
      <c r="P135" s="282"/>
      <c r="Q135" s="480"/>
    </row>
    <row r="136" spans="1:17" ht="18" customHeight="1">
      <c r="A136" s="323"/>
      <c r="B136" s="355" t="s">
        <v>186</v>
      </c>
      <c r="C136" s="334"/>
      <c r="D136" s="127"/>
      <c r="E136" s="127"/>
      <c r="F136" s="317"/>
      <c r="G136" s="424"/>
      <c r="H136" s="427"/>
      <c r="I136" s="282"/>
      <c r="J136" s="282"/>
      <c r="K136" s="282"/>
      <c r="L136" s="267"/>
      <c r="M136" s="282"/>
      <c r="N136" s="282"/>
      <c r="O136" s="282"/>
      <c r="P136" s="282"/>
      <c r="Q136" s="480"/>
    </row>
    <row r="137" spans="1:17" ht="18" customHeight="1">
      <c r="A137" s="323">
        <v>13</v>
      </c>
      <c r="B137" s="354" t="s">
        <v>399</v>
      </c>
      <c r="C137" s="334">
        <v>4864892</v>
      </c>
      <c r="D137" s="127" t="s">
        <v>12</v>
      </c>
      <c r="E137" s="96" t="s">
        <v>346</v>
      </c>
      <c r="F137" s="321">
        <v>500</v>
      </c>
      <c r="G137" s="340">
        <v>999095</v>
      </c>
      <c r="H137" s="276">
        <v>999095</v>
      </c>
      <c r="I137" s="282">
        <f>G137-H137</f>
        <v>0</v>
      </c>
      <c r="J137" s="282">
        <f>$F137*I137</f>
        <v>0</v>
      </c>
      <c r="K137" s="282">
        <f>J137/1000000</f>
        <v>0</v>
      </c>
      <c r="L137" s="340">
        <v>16668</v>
      </c>
      <c r="M137" s="276">
        <v>16668</v>
      </c>
      <c r="N137" s="282">
        <f>L137-M137</f>
        <v>0</v>
      </c>
      <c r="O137" s="282">
        <f>$F137*N137</f>
        <v>0</v>
      </c>
      <c r="P137" s="282">
        <f>O137/1000000</f>
        <v>0</v>
      </c>
      <c r="Q137" s="503"/>
    </row>
    <row r="138" spans="1:17" ht="18" customHeight="1">
      <c r="A138" s="323">
        <v>14</v>
      </c>
      <c r="B138" s="354" t="s">
        <v>402</v>
      </c>
      <c r="C138" s="334">
        <v>4865048</v>
      </c>
      <c r="D138" s="127" t="s">
        <v>12</v>
      </c>
      <c r="E138" s="96" t="s">
        <v>346</v>
      </c>
      <c r="F138" s="321">
        <v>250</v>
      </c>
      <c r="G138" s="340">
        <v>999868</v>
      </c>
      <c r="H138" s="276">
        <v>999868</v>
      </c>
      <c r="I138" s="282">
        <f>G138-H138</f>
        <v>0</v>
      </c>
      <c r="J138" s="282">
        <f>$F138*I138</f>
        <v>0</v>
      </c>
      <c r="K138" s="282">
        <f>J138/1000000</f>
        <v>0</v>
      </c>
      <c r="L138" s="340">
        <v>999850</v>
      </c>
      <c r="M138" s="276">
        <v>999850</v>
      </c>
      <c r="N138" s="282">
        <f>L138-M138</f>
        <v>0</v>
      </c>
      <c r="O138" s="282">
        <f>$F138*N138</f>
        <v>0</v>
      </c>
      <c r="P138" s="282">
        <f>O138/1000000</f>
        <v>0</v>
      </c>
      <c r="Q138" s="495"/>
    </row>
    <row r="139" spans="1:17" ht="18" customHeight="1">
      <c r="A139" s="323">
        <v>15</v>
      </c>
      <c r="B139" s="354" t="s">
        <v>119</v>
      </c>
      <c r="C139" s="334">
        <v>4902508</v>
      </c>
      <c r="D139" s="127" t="s">
        <v>12</v>
      </c>
      <c r="E139" s="96" t="s">
        <v>346</v>
      </c>
      <c r="F139" s="321">
        <v>833.33</v>
      </c>
      <c r="G139" s="340">
        <v>0</v>
      </c>
      <c r="H139" s="276">
        <v>0</v>
      </c>
      <c r="I139" s="282">
        <f>G139-H139</f>
        <v>0</v>
      </c>
      <c r="J139" s="282">
        <f>$F139*I139</f>
        <v>0</v>
      </c>
      <c r="K139" s="282">
        <f>J139/1000000</f>
        <v>0</v>
      </c>
      <c r="L139" s="340">
        <v>999580</v>
      </c>
      <c r="M139" s="276">
        <v>999580</v>
      </c>
      <c r="N139" s="282">
        <f>L139-M139</f>
        <v>0</v>
      </c>
      <c r="O139" s="282">
        <f>$F139*N139</f>
        <v>0</v>
      </c>
      <c r="P139" s="282">
        <f>O139/1000000</f>
        <v>0</v>
      </c>
      <c r="Q139" s="480"/>
    </row>
    <row r="140" spans="1:17" ht="18" customHeight="1">
      <c r="A140" s="323"/>
      <c r="B140" s="355" t="s">
        <v>187</v>
      </c>
      <c r="C140" s="334"/>
      <c r="D140" s="127"/>
      <c r="E140" s="127"/>
      <c r="F140" s="321"/>
      <c r="G140" s="340"/>
      <c r="H140" s="276"/>
      <c r="I140" s="282"/>
      <c r="J140" s="282"/>
      <c r="K140" s="282"/>
      <c r="L140" s="267"/>
      <c r="M140" s="282"/>
      <c r="N140" s="282"/>
      <c r="O140" s="282"/>
      <c r="P140" s="282"/>
      <c r="Q140" s="480"/>
    </row>
    <row r="141" spans="1:17" ht="18" customHeight="1">
      <c r="A141" s="323">
        <v>16</v>
      </c>
      <c r="B141" s="322" t="s">
        <v>188</v>
      </c>
      <c r="C141" s="334">
        <v>4865133</v>
      </c>
      <c r="D141" s="84" t="s">
        <v>12</v>
      </c>
      <c r="E141" s="96" t="s">
        <v>346</v>
      </c>
      <c r="F141" s="321">
        <v>-100</v>
      </c>
      <c r="G141" s="340">
        <v>414196</v>
      </c>
      <c r="H141" s="276">
        <v>408912</v>
      </c>
      <c r="I141" s="282">
        <f>G141-H141</f>
        <v>5284</v>
      </c>
      <c r="J141" s="282">
        <f>$F141*I141</f>
        <v>-528400</v>
      </c>
      <c r="K141" s="282">
        <f>J141/1000000</f>
        <v>-0.5284</v>
      </c>
      <c r="L141" s="340">
        <v>49064</v>
      </c>
      <c r="M141" s="276">
        <v>49064</v>
      </c>
      <c r="N141" s="282">
        <f>L141-M141</f>
        <v>0</v>
      </c>
      <c r="O141" s="282">
        <f>$F141*N141</f>
        <v>0</v>
      </c>
      <c r="P141" s="282">
        <f>O141/1000000</f>
        <v>0</v>
      </c>
      <c r="Q141" s="480"/>
    </row>
    <row r="142" spans="1:17" ht="18" customHeight="1">
      <c r="A142" s="323"/>
      <c r="B142" s="356" t="s">
        <v>189</v>
      </c>
      <c r="C142" s="334"/>
      <c r="D142" s="84"/>
      <c r="E142" s="127"/>
      <c r="F142" s="321"/>
      <c r="G142" s="424"/>
      <c r="H142" s="427"/>
      <c r="I142" s="282"/>
      <c r="J142" s="282"/>
      <c r="K142" s="282"/>
      <c r="L142" s="267"/>
      <c r="M142" s="282"/>
      <c r="N142" s="282"/>
      <c r="O142" s="282"/>
      <c r="P142" s="282"/>
      <c r="Q142" s="480"/>
    </row>
    <row r="143" spans="1:17" s="762" customFormat="1" ht="18" customHeight="1">
      <c r="A143" s="776">
        <v>17</v>
      </c>
      <c r="B143" s="855" t="s">
        <v>176</v>
      </c>
      <c r="C143" s="755">
        <v>4865076</v>
      </c>
      <c r="D143" s="856" t="s">
        <v>12</v>
      </c>
      <c r="E143" s="784" t="s">
        <v>346</v>
      </c>
      <c r="F143" s="786">
        <v>-100</v>
      </c>
      <c r="G143" s="802">
        <v>4930</v>
      </c>
      <c r="H143" s="759">
        <v>6198</v>
      </c>
      <c r="I143" s="791">
        <f>G143-H143</f>
        <v>-1268</v>
      </c>
      <c r="J143" s="791">
        <f>$F143*I143</f>
        <v>126800</v>
      </c>
      <c r="K143" s="791">
        <f>J143/1000000</f>
        <v>0.1268</v>
      </c>
      <c r="L143" s="802">
        <v>26603</v>
      </c>
      <c r="M143" s="759">
        <v>29912</v>
      </c>
      <c r="N143" s="791">
        <f>L143-M143</f>
        <v>-3309</v>
      </c>
      <c r="O143" s="791">
        <f>$F143*N143</f>
        <v>330900</v>
      </c>
      <c r="P143" s="791">
        <f>O143/1000000</f>
        <v>0.3309</v>
      </c>
      <c r="Q143" s="789"/>
    </row>
    <row r="144" spans="1:17" s="762" customFormat="1" ht="18" customHeight="1">
      <c r="A144" s="776">
        <v>18</v>
      </c>
      <c r="B144" s="793" t="s">
        <v>190</v>
      </c>
      <c r="C144" s="755">
        <v>4865077</v>
      </c>
      <c r="D144" s="783" t="s">
        <v>12</v>
      </c>
      <c r="E144" s="784" t="s">
        <v>346</v>
      </c>
      <c r="F144" s="786">
        <v>-100</v>
      </c>
      <c r="G144" s="758">
        <v>0</v>
      </c>
      <c r="H144" s="759">
        <v>0</v>
      </c>
      <c r="I144" s="794">
        <f>G144-H144</f>
        <v>0</v>
      </c>
      <c r="J144" s="794">
        <f>$F144*I144</f>
        <v>0</v>
      </c>
      <c r="K144" s="794">
        <f>J144/1000000</f>
        <v>0</v>
      </c>
      <c r="L144" s="758">
        <v>0</v>
      </c>
      <c r="M144" s="759">
        <v>0</v>
      </c>
      <c r="N144" s="794">
        <f>L144-M144</f>
        <v>0</v>
      </c>
      <c r="O144" s="794">
        <f>$F144*N144</f>
        <v>0</v>
      </c>
      <c r="P144" s="794">
        <f>O144/1000000</f>
        <v>0</v>
      </c>
      <c r="Q144" s="795"/>
    </row>
    <row r="145" spans="1:17" ht="18" customHeight="1">
      <c r="A145" s="578"/>
      <c r="B145" s="355" t="s">
        <v>49</v>
      </c>
      <c r="C145" s="622"/>
      <c r="D145" s="92"/>
      <c r="E145" s="92"/>
      <c r="F145" s="321"/>
      <c r="G145" s="424"/>
      <c r="H145" s="427"/>
      <c r="I145" s="282"/>
      <c r="J145" s="282"/>
      <c r="K145" s="282"/>
      <c r="L145" s="267"/>
      <c r="M145" s="282"/>
      <c r="N145" s="282"/>
      <c r="O145" s="282"/>
      <c r="P145" s="282"/>
      <c r="Q145" s="480"/>
    </row>
    <row r="146" spans="1:17" ht="18" customHeight="1">
      <c r="A146" s="323">
        <v>19</v>
      </c>
      <c r="B146" s="728" t="s">
        <v>195</v>
      </c>
      <c r="C146" s="334">
        <v>4902503</v>
      </c>
      <c r="D146" s="96" t="s">
        <v>12</v>
      </c>
      <c r="E146" s="96" t="s">
        <v>346</v>
      </c>
      <c r="F146" s="321">
        <v>-416.66</v>
      </c>
      <c r="G146" s="340">
        <v>997250</v>
      </c>
      <c r="H146" s="341">
        <v>996643</v>
      </c>
      <c r="I146" s="282">
        <f>G146-H146</f>
        <v>607</v>
      </c>
      <c r="J146" s="282">
        <f>$F146*I146</f>
        <v>-252912.62000000002</v>
      </c>
      <c r="K146" s="282">
        <f>J146/1000000</f>
        <v>-0.25291262000000003</v>
      </c>
      <c r="L146" s="340">
        <v>999090</v>
      </c>
      <c r="M146" s="341">
        <v>999089</v>
      </c>
      <c r="N146" s="282">
        <f>L146-M146</f>
        <v>1</v>
      </c>
      <c r="O146" s="282">
        <f>$F146*N146</f>
        <v>-416.66</v>
      </c>
      <c r="P146" s="282">
        <f>O146/1000000</f>
        <v>-0.00041666</v>
      </c>
      <c r="Q146" s="480"/>
    </row>
    <row r="147" spans="1:17" ht="18" customHeight="1">
      <c r="A147" s="323"/>
      <c r="B147" s="356" t="s">
        <v>50</v>
      </c>
      <c r="C147" s="321"/>
      <c r="D147" s="84"/>
      <c r="E147" s="84"/>
      <c r="F147" s="321"/>
      <c r="G147" s="424"/>
      <c r="H147" s="427"/>
      <c r="I147" s="282"/>
      <c r="J147" s="282"/>
      <c r="K147" s="282"/>
      <c r="L147" s="267"/>
      <c r="M147" s="282"/>
      <c r="N147" s="282"/>
      <c r="O147" s="282"/>
      <c r="P147" s="282"/>
      <c r="Q147" s="480"/>
    </row>
    <row r="148" spans="1:17" ht="18" customHeight="1">
      <c r="A148" s="323"/>
      <c r="B148" s="356" t="s">
        <v>51</v>
      </c>
      <c r="C148" s="321"/>
      <c r="D148" s="84"/>
      <c r="E148" s="84"/>
      <c r="F148" s="321"/>
      <c r="G148" s="424"/>
      <c r="H148" s="427"/>
      <c r="I148" s="282"/>
      <c r="J148" s="282"/>
      <c r="K148" s="282"/>
      <c r="L148" s="267"/>
      <c r="M148" s="282"/>
      <c r="N148" s="282"/>
      <c r="O148" s="282"/>
      <c r="P148" s="282"/>
      <c r="Q148" s="480"/>
    </row>
    <row r="149" spans="1:17" ht="18" customHeight="1">
      <c r="A149" s="323"/>
      <c r="B149" s="356" t="s">
        <v>52</v>
      </c>
      <c r="C149" s="321"/>
      <c r="D149" s="84"/>
      <c r="E149" s="84"/>
      <c r="F149" s="321"/>
      <c r="G149" s="424"/>
      <c r="H149" s="427"/>
      <c r="I149" s="282"/>
      <c r="J149" s="282"/>
      <c r="K149" s="282"/>
      <c r="L149" s="267"/>
      <c r="M149" s="282"/>
      <c r="N149" s="282"/>
      <c r="O149" s="282"/>
      <c r="P149" s="282"/>
      <c r="Q149" s="480"/>
    </row>
    <row r="150" spans="1:17" ht="17.25" customHeight="1">
      <c r="A150" s="323">
        <v>20</v>
      </c>
      <c r="B150" s="354" t="s">
        <v>53</v>
      </c>
      <c r="C150" s="334">
        <v>4865090</v>
      </c>
      <c r="D150" s="127" t="s">
        <v>12</v>
      </c>
      <c r="E150" s="96" t="s">
        <v>346</v>
      </c>
      <c r="F150" s="321">
        <v>-100</v>
      </c>
      <c r="G150" s="340">
        <v>9051</v>
      </c>
      <c r="H150" s="341">
        <v>9122</v>
      </c>
      <c r="I150" s="282">
        <f>G150-H150</f>
        <v>-71</v>
      </c>
      <c r="J150" s="282">
        <f>$F150*I150</f>
        <v>7100</v>
      </c>
      <c r="K150" s="282">
        <f>J150/1000000</f>
        <v>0.0071</v>
      </c>
      <c r="L150" s="340">
        <v>37580</v>
      </c>
      <c r="M150" s="341">
        <v>37594</v>
      </c>
      <c r="N150" s="282">
        <f>L150-M150</f>
        <v>-14</v>
      </c>
      <c r="O150" s="282">
        <f>$F150*N150</f>
        <v>1400</v>
      </c>
      <c r="P150" s="282">
        <f>O150/1000000</f>
        <v>0.0014</v>
      </c>
      <c r="Q150" s="738"/>
    </row>
    <row r="151" spans="1:17" ht="18" customHeight="1">
      <c r="A151" s="323">
        <v>21</v>
      </c>
      <c r="B151" s="354" t="s">
        <v>54</v>
      </c>
      <c r="C151" s="334">
        <v>4902519</v>
      </c>
      <c r="D151" s="127" t="s">
        <v>12</v>
      </c>
      <c r="E151" s="96" t="s">
        <v>346</v>
      </c>
      <c r="F151" s="321">
        <v>-100</v>
      </c>
      <c r="G151" s="340">
        <v>11967</v>
      </c>
      <c r="H151" s="341">
        <v>12182</v>
      </c>
      <c r="I151" s="282">
        <f>G151-H151</f>
        <v>-215</v>
      </c>
      <c r="J151" s="282">
        <f>$F151*I151</f>
        <v>21500</v>
      </c>
      <c r="K151" s="282">
        <f>J151/1000000</f>
        <v>0.0215</v>
      </c>
      <c r="L151" s="340">
        <v>77834</v>
      </c>
      <c r="M151" s="341">
        <v>77745</v>
      </c>
      <c r="N151" s="282">
        <f>L151-M151</f>
        <v>89</v>
      </c>
      <c r="O151" s="282">
        <f>$F151*N151</f>
        <v>-8900</v>
      </c>
      <c r="P151" s="282">
        <f>O151/1000000</f>
        <v>-0.0089</v>
      </c>
      <c r="Q151" s="480"/>
    </row>
    <row r="152" spans="1:17" ht="18" customHeight="1">
      <c r="A152" s="323">
        <v>22</v>
      </c>
      <c r="B152" s="354" t="s">
        <v>55</v>
      </c>
      <c r="C152" s="334">
        <v>4902539</v>
      </c>
      <c r="D152" s="127" t="s">
        <v>12</v>
      </c>
      <c r="E152" s="96" t="s">
        <v>346</v>
      </c>
      <c r="F152" s="321">
        <v>-100</v>
      </c>
      <c r="G152" s="340">
        <v>1286</v>
      </c>
      <c r="H152" s="341">
        <v>1060</v>
      </c>
      <c r="I152" s="282">
        <f>G152-H152</f>
        <v>226</v>
      </c>
      <c r="J152" s="282">
        <f>$F152*I152</f>
        <v>-22600</v>
      </c>
      <c r="K152" s="282">
        <f>J152/1000000</f>
        <v>-0.0226</v>
      </c>
      <c r="L152" s="340">
        <v>18480</v>
      </c>
      <c r="M152" s="341">
        <v>18326</v>
      </c>
      <c r="N152" s="282">
        <f>L152-M152</f>
        <v>154</v>
      </c>
      <c r="O152" s="282">
        <f>$F152*N152</f>
        <v>-15400</v>
      </c>
      <c r="P152" s="282">
        <f>O152/1000000</f>
        <v>-0.0154</v>
      </c>
      <c r="Q152" s="480"/>
    </row>
    <row r="153" spans="1:17" ht="18" customHeight="1">
      <c r="A153" s="323"/>
      <c r="B153" s="355" t="s">
        <v>56</v>
      </c>
      <c r="C153" s="334"/>
      <c r="D153" s="127"/>
      <c r="E153" s="127"/>
      <c r="F153" s="321"/>
      <c r="G153" s="424"/>
      <c r="H153" s="427"/>
      <c r="I153" s="282"/>
      <c r="J153" s="282"/>
      <c r="K153" s="282"/>
      <c r="L153" s="267"/>
      <c r="M153" s="282"/>
      <c r="N153" s="282"/>
      <c r="O153" s="282"/>
      <c r="P153" s="282"/>
      <c r="Q153" s="480"/>
    </row>
    <row r="154" spans="1:17" ht="18" customHeight="1">
      <c r="A154" s="323">
        <v>23</v>
      </c>
      <c r="B154" s="354" t="s">
        <v>57</v>
      </c>
      <c r="C154" s="334">
        <v>4902591</v>
      </c>
      <c r="D154" s="127" t="s">
        <v>12</v>
      </c>
      <c r="E154" s="96" t="s">
        <v>346</v>
      </c>
      <c r="F154" s="321">
        <v>-1333</v>
      </c>
      <c r="G154" s="340">
        <v>289</v>
      </c>
      <c r="H154" s="341">
        <v>262</v>
      </c>
      <c r="I154" s="282">
        <f aca="true" t="shared" si="18" ref="I154:I161">G154-H154</f>
        <v>27</v>
      </c>
      <c r="J154" s="282">
        <f aca="true" t="shared" si="19" ref="J154:J161">$F154*I154</f>
        <v>-35991</v>
      </c>
      <c r="K154" s="282">
        <f aca="true" t="shared" si="20" ref="K154:K161">J154/1000000</f>
        <v>-0.035991</v>
      </c>
      <c r="L154" s="340">
        <v>220</v>
      </c>
      <c r="M154" s="341">
        <v>218</v>
      </c>
      <c r="N154" s="282">
        <f aca="true" t="shared" si="21" ref="N154:N161">L154-M154</f>
        <v>2</v>
      </c>
      <c r="O154" s="282">
        <f aca="true" t="shared" si="22" ref="O154:O161">$F154*N154</f>
        <v>-2666</v>
      </c>
      <c r="P154" s="282">
        <f aca="true" t="shared" si="23" ref="P154:P161">O154/1000000</f>
        <v>-0.002666</v>
      </c>
      <c r="Q154" s="480"/>
    </row>
    <row r="155" spans="1:17" ht="18" customHeight="1">
      <c r="A155" s="323">
        <v>24</v>
      </c>
      <c r="B155" s="354" t="s">
        <v>58</v>
      </c>
      <c r="C155" s="334">
        <v>4902565</v>
      </c>
      <c r="D155" s="127" t="s">
        <v>12</v>
      </c>
      <c r="E155" s="96" t="s">
        <v>346</v>
      </c>
      <c r="F155" s="321">
        <v>-100</v>
      </c>
      <c r="G155" s="340">
        <v>999996</v>
      </c>
      <c r="H155" s="341">
        <v>1000000</v>
      </c>
      <c r="I155" s="282">
        <f>G155-H155</f>
        <v>-4</v>
      </c>
      <c r="J155" s="282">
        <f>$F155*I155</f>
        <v>400</v>
      </c>
      <c r="K155" s="282">
        <f>J155/1000000</f>
        <v>0.0004</v>
      </c>
      <c r="L155" s="340">
        <v>999999</v>
      </c>
      <c r="M155" s="341">
        <v>1000000</v>
      </c>
      <c r="N155" s="282">
        <f>L155-M155</f>
        <v>-1</v>
      </c>
      <c r="O155" s="282">
        <f>$F155*N155</f>
        <v>100</v>
      </c>
      <c r="P155" s="282">
        <f>O155/1000000</f>
        <v>0.0001</v>
      </c>
      <c r="Q155" s="480"/>
    </row>
    <row r="156" spans="1:17" ht="18" customHeight="1">
      <c r="A156" s="323">
        <v>25</v>
      </c>
      <c r="B156" s="354" t="s">
        <v>59</v>
      </c>
      <c r="C156" s="334">
        <v>4902523</v>
      </c>
      <c r="D156" s="127" t="s">
        <v>12</v>
      </c>
      <c r="E156" s="96" t="s">
        <v>346</v>
      </c>
      <c r="F156" s="321">
        <v>-100</v>
      </c>
      <c r="G156" s="340">
        <v>999815</v>
      </c>
      <c r="H156" s="341">
        <v>999815</v>
      </c>
      <c r="I156" s="282">
        <f t="shared" si="18"/>
        <v>0</v>
      </c>
      <c r="J156" s="282">
        <f t="shared" si="19"/>
        <v>0</v>
      </c>
      <c r="K156" s="282">
        <f t="shared" si="20"/>
        <v>0</v>
      </c>
      <c r="L156" s="340">
        <v>999943</v>
      </c>
      <c r="M156" s="341">
        <v>999943</v>
      </c>
      <c r="N156" s="282">
        <f t="shared" si="21"/>
        <v>0</v>
      </c>
      <c r="O156" s="282">
        <f t="shared" si="22"/>
        <v>0</v>
      </c>
      <c r="P156" s="282">
        <f t="shared" si="23"/>
        <v>0</v>
      </c>
      <c r="Q156" s="480"/>
    </row>
    <row r="157" spans="1:17" ht="18" customHeight="1">
      <c r="A157" s="323">
        <v>26</v>
      </c>
      <c r="B157" s="354" t="s">
        <v>60</v>
      </c>
      <c r="C157" s="334">
        <v>4902547</v>
      </c>
      <c r="D157" s="127" t="s">
        <v>12</v>
      </c>
      <c r="E157" s="96" t="s">
        <v>346</v>
      </c>
      <c r="F157" s="321">
        <v>-100</v>
      </c>
      <c r="G157" s="340">
        <v>5885</v>
      </c>
      <c r="H157" s="341">
        <v>5885</v>
      </c>
      <c r="I157" s="282">
        <f t="shared" si="18"/>
        <v>0</v>
      </c>
      <c r="J157" s="282">
        <f t="shared" si="19"/>
        <v>0</v>
      </c>
      <c r="K157" s="282">
        <f t="shared" si="20"/>
        <v>0</v>
      </c>
      <c r="L157" s="340">
        <v>8891</v>
      </c>
      <c r="M157" s="341">
        <v>8891</v>
      </c>
      <c r="N157" s="282">
        <f t="shared" si="21"/>
        <v>0</v>
      </c>
      <c r="O157" s="282">
        <f t="shared" si="22"/>
        <v>0</v>
      </c>
      <c r="P157" s="282">
        <f t="shared" si="23"/>
        <v>0</v>
      </c>
      <c r="Q157" s="480"/>
    </row>
    <row r="158" spans="1:17" ht="18" customHeight="1">
      <c r="A158" s="323">
        <v>27</v>
      </c>
      <c r="B158" s="322" t="s">
        <v>61</v>
      </c>
      <c r="C158" s="321">
        <v>4902605</v>
      </c>
      <c r="D158" s="84" t="s">
        <v>12</v>
      </c>
      <c r="E158" s="96" t="s">
        <v>346</v>
      </c>
      <c r="F158" s="516">
        <v>-1333.33</v>
      </c>
      <c r="G158" s="340">
        <v>0</v>
      </c>
      <c r="H158" s="341">
        <v>0</v>
      </c>
      <c r="I158" s="282">
        <f t="shared" si="18"/>
        <v>0</v>
      </c>
      <c r="J158" s="282">
        <f t="shared" si="19"/>
        <v>0</v>
      </c>
      <c r="K158" s="282">
        <f t="shared" si="20"/>
        <v>0</v>
      </c>
      <c r="L158" s="340">
        <v>0</v>
      </c>
      <c r="M158" s="341">
        <v>0</v>
      </c>
      <c r="N158" s="282">
        <f t="shared" si="21"/>
        <v>0</v>
      </c>
      <c r="O158" s="282">
        <f t="shared" si="22"/>
        <v>0</v>
      </c>
      <c r="P158" s="282">
        <f t="shared" si="23"/>
        <v>0</v>
      </c>
      <c r="Q158" s="480"/>
    </row>
    <row r="159" spans="1:17" ht="18" customHeight="1">
      <c r="A159" s="323">
        <v>28</v>
      </c>
      <c r="B159" s="322" t="s">
        <v>62</v>
      </c>
      <c r="C159" s="321">
        <v>5295190</v>
      </c>
      <c r="D159" s="84" t="s">
        <v>12</v>
      </c>
      <c r="E159" s="96" t="s">
        <v>346</v>
      </c>
      <c r="F159" s="321">
        <v>-100</v>
      </c>
      <c r="G159" s="340">
        <v>999646</v>
      </c>
      <c r="H159" s="341">
        <v>999097</v>
      </c>
      <c r="I159" s="341">
        <f t="shared" si="18"/>
        <v>549</v>
      </c>
      <c r="J159" s="341">
        <f t="shared" si="19"/>
        <v>-54900</v>
      </c>
      <c r="K159" s="342">
        <f t="shared" si="20"/>
        <v>-0.0549</v>
      </c>
      <c r="L159" s="340">
        <v>16842</v>
      </c>
      <c r="M159" s="341">
        <v>16765</v>
      </c>
      <c r="N159" s="341">
        <f t="shared" si="21"/>
        <v>77</v>
      </c>
      <c r="O159" s="341">
        <f t="shared" si="22"/>
        <v>-7700</v>
      </c>
      <c r="P159" s="342">
        <f t="shared" si="23"/>
        <v>-0.0077</v>
      </c>
      <c r="Q159" s="480"/>
    </row>
    <row r="160" spans="1:17" ht="18" customHeight="1">
      <c r="A160" s="323">
        <v>29</v>
      </c>
      <c r="B160" s="322" t="s">
        <v>63</v>
      </c>
      <c r="C160" s="321">
        <v>4902529</v>
      </c>
      <c r="D160" s="84" t="s">
        <v>12</v>
      </c>
      <c r="E160" s="96" t="s">
        <v>346</v>
      </c>
      <c r="F160" s="321">
        <v>-44.44</v>
      </c>
      <c r="G160" s="340">
        <v>989743</v>
      </c>
      <c r="H160" s="341">
        <v>989743</v>
      </c>
      <c r="I160" s="282">
        <f t="shared" si="18"/>
        <v>0</v>
      </c>
      <c r="J160" s="282">
        <f t="shared" si="19"/>
        <v>0</v>
      </c>
      <c r="K160" s="282">
        <f t="shared" si="20"/>
        <v>0</v>
      </c>
      <c r="L160" s="340">
        <v>390</v>
      </c>
      <c r="M160" s="341">
        <v>390</v>
      </c>
      <c r="N160" s="282">
        <f t="shared" si="21"/>
        <v>0</v>
      </c>
      <c r="O160" s="282">
        <f t="shared" si="22"/>
        <v>0</v>
      </c>
      <c r="P160" s="282">
        <f t="shared" si="23"/>
        <v>0</v>
      </c>
      <c r="Q160" s="495"/>
    </row>
    <row r="161" spans="1:17" ht="18" customHeight="1">
      <c r="A161" s="323">
        <v>30</v>
      </c>
      <c r="B161" s="322" t="s">
        <v>144</v>
      </c>
      <c r="C161" s="321">
        <v>4865087</v>
      </c>
      <c r="D161" s="84" t="s">
        <v>12</v>
      </c>
      <c r="E161" s="96" t="s">
        <v>346</v>
      </c>
      <c r="F161" s="321">
        <v>-100</v>
      </c>
      <c r="G161" s="340">
        <v>0</v>
      </c>
      <c r="H161" s="341">
        <v>0</v>
      </c>
      <c r="I161" s="282">
        <f t="shared" si="18"/>
        <v>0</v>
      </c>
      <c r="J161" s="282">
        <f t="shared" si="19"/>
        <v>0</v>
      </c>
      <c r="K161" s="282">
        <f t="shared" si="20"/>
        <v>0</v>
      </c>
      <c r="L161" s="340">
        <v>0</v>
      </c>
      <c r="M161" s="341">
        <v>0</v>
      </c>
      <c r="N161" s="282">
        <f t="shared" si="21"/>
        <v>0</v>
      </c>
      <c r="O161" s="282">
        <f t="shared" si="22"/>
        <v>0</v>
      </c>
      <c r="P161" s="282">
        <f t="shared" si="23"/>
        <v>0</v>
      </c>
      <c r="Q161" s="480"/>
    </row>
    <row r="162" spans="1:17" ht="18" customHeight="1">
      <c r="A162" s="323"/>
      <c r="B162" s="356" t="s">
        <v>78</v>
      </c>
      <c r="C162" s="321"/>
      <c r="D162" s="84"/>
      <c r="E162" s="84"/>
      <c r="F162" s="321"/>
      <c r="G162" s="424"/>
      <c r="H162" s="427"/>
      <c r="I162" s="282"/>
      <c r="J162" s="282"/>
      <c r="K162" s="282"/>
      <c r="L162" s="267"/>
      <c r="M162" s="282"/>
      <c r="N162" s="282"/>
      <c r="O162" s="282"/>
      <c r="P162" s="282"/>
      <c r="Q162" s="480"/>
    </row>
    <row r="163" spans="1:17" ht="18" customHeight="1">
      <c r="A163" s="323">
        <v>31</v>
      </c>
      <c r="B163" s="322" t="s">
        <v>79</v>
      </c>
      <c r="C163" s="321">
        <v>4902577</v>
      </c>
      <c r="D163" s="84" t="s">
        <v>12</v>
      </c>
      <c r="E163" s="96" t="s">
        <v>346</v>
      </c>
      <c r="F163" s="321">
        <v>400</v>
      </c>
      <c r="G163" s="340">
        <v>995611</v>
      </c>
      <c r="H163" s="341">
        <v>995611</v>
      </c>
      <c r="I163" s="282">
        <f>G163-H163</f>
        <v>0</v>
      </c>
      <c r="J163" s="282">
        <f>$F163*I163</f>
        <v>0</v>
      </c>
      <c r="K163" s="282">
        <f>J163/1000000</f>
        <v>0</v>
      </c>
      <c r="L163" s="340">
        <v>81</v>
      </c>
      <c r="M163" s="341">
        <v>81</v>
      </c>
      <c r="N163" s="282">
        <f>L163-M163</f>
        <v>0</v>
      </c>
      <c r="O163" s="282">
        <f>$F163*N163</f>
        <v>0</v>
      </c>
      <c r="P163" s="282">
        <f>O163/1000000</f>
        <v>0</v>
      </c>
      <c r="Q163" s="480"/>
    </row>
    <row r="164" spans="1:17" ht="18" customHeight="1">
      <c r="A164" s="323">
        <v>32</v>
      </c>
      <c r="B164" s="322" t="s">
        <v>80</v>
      </c>
      <c r="C164" s="321">
        <v>4902525</v>
      </c>
      <c r="D164" s="84" t="s">
        <v>12</v>
      </c>
      <c r="E164" s="96" t="s">
        <v>346</v>
      </c>
      <c r="F164" s="321">
        <v>-400</v>
      </c>
      <c r="G164" s="340">
        <v>999888</v>
      </c>
      <c r="H164" s="341">
        <v>999887</v>
      </c>
      <c r="I164" s="282">
        <f>G164-H164</f>
        <v>1</v>
      </c>
      <c r="J164" s="282">
        <f>$F164*I164</f>
        <v>-400</v>
      </c>
      <c r="K164" s="282">
        <f>J164/1000000</f>
        <v>-0.0004</v>
      </c>
      <c r="L164" s="340">
        <v>999907</v>
      </c>
      <c r="M164" s="341">
        <v>999928</v>
      </c>
      <c r="N164" s="282">
        <f>L164-M164</f>
        <v>-21</v>
      </c>
      <c r="O164" s="282">
        <f>$F164*N164</f>
        <v>8400</v>
      </c>
      <c r="P164" s="282">
        <f>O164/1000000</f>
        <v>0.0084</v>
      </c>
      <c r="Q164" s="480"/>
    </row>
    <row r="165" spans="1:17" ht="15" customHeight="1" thickBot="1">
      <c r="A165" s="626"/>
      <c r="B165" s="509"/>
      <c r="C165" s="509"/>
      <c r="D165" s="509"/>
      <c r="E165" s="509"/>
      <c r="F165" s="509"/>
      <c r="G165" s="627"/>
      <c r="H165" s="628"/>
      <c r="I165" s="509"/>
      <c r="J165" s="509"/>
      <c r="K165" s="629"/>
      <c r="L165" s="626"/>
      <c r="M165" s="509"/>
      <c r="N165" s="509"/>
      <c r="O165" s="509"/>
      <c r="P165" s="629"/>
      <c r="Q165" s="583"/>
    </row>
    <row r="166" ht="13.5" thickTop="1"/>
    <row r="167" spans="1:16" ht="20.25">
      <c r="A167" s="315" t="s">
        <v>313</v>
      </c>
      <c r="K167" s="623">
        <f>SUM(K118:K165)</f>
        <v>-0.9097236200000001</v>
      </c>
      <c r="P167" s="623">
        <f>SUM(P118:P165)</f>
        <v>0.30571734</v>
      </c>
    </row>
    <row r="168" spans="1:16" ht="12.75">
      <c r="A168" s="59"/>
      <c r="K168" s="572"/>
      <c r="P168" s="572"/>
    </row>
    <row r="169" spans="1:16" ht="12.75">
      <c r="A169" s="59"/>
      <c r="K169" s="572"/>
      <c r="P169" s="572"/>
    </row>
    <row r="170" spans="1:17" ht="18">
      <c r="A170" s="59"/>
      <c r="K170" s="572"/>
      <c r="P170" s="572"/>
      <c r="Q170" s="618" t="str">
        <f>NDPL!$Q$1</f>
        <v>NOVEMBER -2017</v>
      </c>
    </row>
    <row r="171" spans="1:16" ht="12.75">
      <c r="A171" s="59"/>
      <c r="K171" s="572"/>
      <c r="P171" s="572"/>
    </row>
    <row r="172" spans="1:16" ht="12.75">
      <c r="A172" s="59"/>
      <c r="K172" s="572"/>
      <c r="P172" s="572"/>
    </row>
    <row r="173" spans="1:16" ht="12.75">
      <c r="A173" s="59"/>
      <c r="K173" s="572"/>
      <c r="P173" s="572"/>
    </row>
    <row r="174" spans="1:11" ht="13.5" thickBot="1">
      <c r="A174" s="2"/>
      <c r="B174" s="7"/>
      <c r="C174" s="7"/>
      <c r="D174" s="55"/>
      <c r="E174" s="55"/>
      <c r="F174" s="21"/>
      <c r="G174" s="21"/>
      <c r="H174" s="21"/>
      <c r="I174" s="21"/>
      <c r="J174" s="21"/>
      <c r="K174" s="56"/>
    </row>
    <row r="175" spans="1:17" ht="27.75">
      <c r="A175" s="411" t="s">
        <v>193</v>
      </c>
      <c r="B175" s="148"/>
      <c r="C175" s="144"/>
      <c r="D175" s="144"/>
      <c r="E175" s="144"/>
      <c r="F175" s="192"/>
      <c r="G175" s="192"/>
      <c r="H175" s="192"/>
      <c r="I175" s="192"/>
      <c r="J175" s="192"/>
      <c r="K175" s="193"/>
      <c r="L175" s="584"/>
      <c r="M175" s="584"/>
      <c r="N175" s="584"/>
      <c r="O175" s="584"/>
      <c r="P175" s="584"/>
      <c r="Q175" s="585"/>
    </row>
    <row r="176" spans="1:17" ht="24.75" customHeight="1">
      <c r="A176" s="410" t="s">
        <v>315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409">
        <f>K112</f>
        <v>-40.179216084</v>
      </c>
      <c r="L176" s="292"/>
      <c r="M176" s="292"/>
      <c r="N176" s="292"/>
      <c r="O176" s="292"/>
      <c r="P176" s="409">
        <f>P112</f>
        <v>4.343983850000001</v>
      </c>
      <c r="Q176" s="586"/>
    </row>
    <row r="177" spans="1:17" ht="24.75" customHeight="1">
      <c r="A177" s="410" t="s">
        <v>314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409">
        <f>K167</f>
        <v>-0.9097236200000001</v>
      </c>
      <c r="L177" s="292"/>
      <c r="M177" s="292"/>
      <c r="N177" s="292"/>
      <c r="O177" s="292"/>
      <c r="P177" s="409">
        <f>P167</f>
        <v>0.30571734</v>
      </c>
      <c r="Q177" s="586"/>
    </row>
    <row r="178" spans="1:17" ht="24.75" customHeight="1">
      <c r="A178" s="410" t="s">
        <v>316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409">
        <f>'ROHTAK ROAD'!K41</f>
        <v>0.56665</v>
      </c>
      <c r="L178" s="292"/>
      <c r="M178" s="292"/>
      <c r="N178" s="292"/>
      <c r="O178" s="292"/>
      <c r="P178" s="409">
        <f>'ROHTAK ROAD'!P41</f>
        <v>0</v>
      </c>
      <c r="Q178" s="586"/>
    </row>
    <row r="179" spans="1:17" ht="24.75" customHeight="1">
      <c r="A179" s="410" t="s">
        <v>317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409">
        <f>-MES!K39</f>
        <v>-0.2172</v>
      </c>
      <c r="L179" s="292"/>
      <c r="M179" s="292"/>
      <c r="N179" s="292"/>
      <c r="O179" s="292"/>
      <c r="P179" s="409">
        <f>-MES!P39</f>
        <v>-0.0144</v>
      </c>
      <c r="Q179" s="586"/>
    </row>
    <row r="180" spans="1:17" ht="29.25" customHeight="1" thickBot="1">
      <c r="A180" s="412" t="s">
        <v>194</v>
      </c>
      <c r="B180" s="194"/>
      <c r="C180" s="195"/>
      <c r="D180" s="195"/>
      <c r="E180" s="195"/>
      <c r="F180" s="195"/>
      <c r="G180" s="195"/>
      <c r="H180" s="195"/>
      <c r="I180" s="195"/>
      <c r="J180" s="195"/>
      <c r="K180" s="413">
        <f>SUM(K176:K179)</f>
        <v>-40.73948970399999</v>
      </c>
      <c r="L180" s="630"/>
      <c r="M180" s="630"/>
      <c r="N180" s="630"/>
      <c r="O180" s="630"/>
      <c r="P180" s="413">
        <f>SUM(P176:P179)</f>
        <v>4.635301190000001</v>
      </c>
      <c r="Q180" s="588"/>
    </row>
    <row r="185" ht="13.5" thickBot="1"/>
    <row r="186" spans="1:17" ht="12.75">
      <c r="A186" s="589"/>
      <c r="B186" s="590"/>
      <c r="C186" s="590"/>
      <c r="D186" s="590"/>
      <c r="E186" s="590"/>
      <c r="F186" s="590"/>
      <c r="G186" s="590"/>
      <c r="H186" s="584"/>
      <c r="I186" s="584"/>
      <c r="J186" s="584"/>
      <c r="K186" s="584"/>
      <c r="L186" s="584"/>
      <c r="M186" s="584"/>
      <c r="N186" s="584"/>
      <c r="O186" s="584"/>
      <c r="P186" s="584"/>
      <c r="Q186" s="585"/>
    </row>
    <row r="187" spans="1:17" ht="26.25">
      <c r="A187" s="631" t="s">
        <v>327</v>
      </c>
      <c r="B187" s="592"/>
      <c r="C187" s="592"/>
      <c r="D187" s="592"/>
      <c r="E187" s="592"/>
      <c r="F187" s="592"/>
      <c r="G187" s="592"/>
      <c r="H187" s="506"/>
      <c r="I187" s="506"/>
      <c r="J187" s="506"/>
      <c r="K187" s="506"/>
      <c r="L187" s="506"/>
      <c r="M187" s="506"/>
      <c r="N187" s="506"/>
      <c r="O187" s="506"/>
      <c r="P187" s="506"/>
      <c r="Q187" s="586"/>
    </row>
    <row r="188" spans="1:17" ht="12.75">
      <c r="A188" s="593"/>
      <c r="B188" s="592"/>
      <c r="C188" s="592"/>
      <c r="D188" s="592"/>
      <c r="E188" s="592"/>
      <c r="F188" s="592"/>
      <c r="G188" s="592"/>
      <c r="H188" s="506"/>
      <c r="I188" s="506"/>
      <c r="J188" s="506"/>
      <c r="K188" s="506"/>
      <c r="L188" s="506"/>
      <c r="M188" s="506"/>
      <c r="N188" s="506"/>
      <c r="O188" s="506"/>
      <c r="P188" s="506"/>
      <c r="Q188" s="586"/>
    </row>
    <row r="189" spans="1:17" ht="15.75">
      <c r="A189" s="594"/>
      <c r="B189" s="595"/>
      <c r="C189" s="595"/>
      <c r="D189" s="595"/>
      <c r="E189" s="595"/>
      <c r="F189" s="595"/>
      <c r="G189" s="595"/>
      <c r="H189" s="506"/>
      <c r="I189" s="506"/>
      <c r="J189" s="506"/>
      <c r="K189" s="596" t="s">
        <v>339</v>
      </c>
      <c r="L189" s="506"/>
      <c r="M189" s="506"/>
      <c r="N189" s="506"/>
      <c r="O189" s="506"/>
      <c r="P189" s="596" t="s">
        <v>340</v>
      </c>
      <c r="Q189" s="586"/>
    </row>
    <row r="190" spans="1:17" ht="12.75">
      <c r="A190" s="597"/>
      <c r="B190" s="96"/>
      <c r="C190" s="96"/>
      <c r="D190" s="96"/>
      <c r="E190" s="96"/>
      <c r="F190" s="96"/>
      <c r="G190" s="96"/>
      <c r="H190" s="506"/>
      <c r="I190" s="506"/>
      <c r="J190" s="506"/>
      <c r="K190" s="506"/>
      <c r="L190" s="506"/>
      <c r="M190" s="506"/>
      <c r="N190" s="506"/>
      <c r="O190" s="506"/>
      <c r="P190" s="506"/>
      <c r="Q190" s="586"/>
    </row>
    <row r="191" spans="1:17" ht="12.75">
      <c r="A191" s="597"/>
      <c r="B191" s="96"/>
      <c r="C191" s="96"/>
      <c r="D191" s="96"/>
      <c r="E191" s="96"/>
      <c r="F191" s="96"/>
      <c r="G191" s="96"/>
      <c r="H191" s="506"/>
      <c r="I191" s="506"/>
      <c r="J191" s="506"/>
      <c r="K191" s="506"/>
      <c r="L191" s="506"/>
      <c r="M191" s="506"/>
      <c r="N191" s="506"/>
      <c r="O191" s="506"/>
      <c r="P191" s="506"/>
      <c r="Q191" s="586"/>
    </row>
    <row r="192" spans="1:17" ht="23.25">
      <c r="A192" s="632" t="s">
        <v>330</v>
      </c>
      <c r="B192" s="599"/>
      <c r="C192" s="599"/>
      <c r="D192" s="600"/>
      <c r="E192" s="600"/>
      <c r="F192" s="601"/>
      <c r="G192" s="600"/>
      <c r="H192" s="506"/>
      <c r="I192" s="506"/>
      <c r="J192" s="506"/>
      <c r="K192" s="633">
        <f>K180</f>
        <v>-40.73948970399999</v>
      </c>
      <c r="L192" s="634" t="s">
        <v>328</v>
      </c>
      <c r="M192" s="635"/>
      <c r="N192" s="635"/>
      <c r="O192" s="635"/>
      <c r="P192" s="633">
        <f>P180</f>
        <v>4.635301190000001</v>
      </c>
      <c r="Q192" s="636" t="s">
        <v>328</v>
      </c>
    </row>
    <row r="193" spans="1:17" ht="23.25">
      <c r="A193" s="604"/>
      <c r="B193" s="605"/>
      <c r="C193" s="605"/>
      <c r="D193" s="592"/>
      <c r="E193" s="592"/>
      <c r="F193" s="606"/>
      <c r="G193" s="592"/>
      <c r="H193" s="506"/>
      <c r="I193" s="506"/>
      <c r="J193" s="506"/>
      <c r="K193" s="635"/>
      <c r="L193" s="637"/>
      <c r="M193" s="635"/>
      <c r="N193" s="635"/>
      <c r="O193" s="635"/>
      <c r="P193" s="635"/>
      <c r="Q193" s="638"/>
    </row>
    <row r="194" spans="1:17" ht="23.25">
      <c r="A194" s="639" t="s">
        <v>329</v>
      </c>
      <c r="B194" s="45"/>
      <c r="C194" s="45"/>
      <c r="D194" s="592"/>
      <c r="E194" s="592"/>
      <c r="F194" s="609"/>
      <c r="G194" s="600"/>
      <c r="H194" s="506"/>
      <c r="I194" s="506"/>
      <c r="J194" s="506"/>
      <c r="K194" s="635">
        <f>'STEPPED UP GENCO'!K39</f>
        <v>1.0892631300000002</v>
      </c>
      <c r="L194" s="634" t="s">
        <v>328</v>
      </c>
      <c r="M194" s="635"/>
      <c r="N194" s="635"/>
      <c r="O194" s="635"/>
      <c r="P194" s="633">
        <f>'STEPPED UP GENCO'!P39</f>
        <v>-0.637991332</v>
      </c>
      <c r="Q194" s="636" t="s">
        <v>328</v>
      </c>
    </row>
    <row r="195" spans="1:17" ht="15">
      <c r="A195" s="610"/>
      <c r="B195" s="506"/>
      <c r="C195" s="506"/>
      <c r="D195" s="506"/>
      <c r="E195" s="506"/>
      <c r="F195" s="506"/>
      <c r="G195" s="506"/>
      <c r="H195" s="506"/>
      <c r="I195" s="506"/>
      <c r="J195" s="506"/>
      <c r="K195" s="506"/>
      <c r="L195" s="277"/>
      <c r="M195" s="506"/>
      <c r="N195" s="506"/>
      <c r="O195" s="506"/>
      <c r="P195" s="506"/>
      <c r="Q195" s="640"/>
    </row>
    <row r="196" spans="1:17" ht="15">
      <c r="A196" s="610"/>
      <c r="B196" s="506"/>
      <c r="C196" s="506"/>
      <c r="D196" s="506"/>
      <c r="E196" s="506"/>
      <c r="F196" s="506"/>
      <c r="G196" s="506"/>
      <c r="H196" s="506"/>
      <c r="I196" s="506"/>
      <c r="J196" s="506"/>
      <c r="K196" s="506"/>
      <c r="L196" s="277"/>
      <c r="M196" s="506"/>
      <c r="N196" s="506"/>
      <c r="O196" s="506"/>
      <c r="P196" s="506"/>
      <c r="Q196" s="640"/>
    </row>
    <row r="197" spans="1:17" ht="15">
      <c r="A197" s="610"/>
      <c r="B197" s="506"/>
      <c r="C197" s="506"/>
      <c r="D197" s="506"/>
      <c r="E197" s="506"/>
      <c r="F197" s="506"/>
      <c r="G197" s="506"/>
      <c r="H197" s="506"/>
      <c r="I197" s="506"/>
      <c r="J197" s="506"/>
      <c r="K197" s="506"/>
      <c r="L197" s="277"/>
      <c r="M197" s="506"/>
      <c r="N197" s="506"/>
      <c r="O197" s="506"/>
      <c r="P197" s="506"/>
      <c r="Q197" s="640"/>
    </row>
    <row r="198" spans="1:17" ht="23.25">
      <c r="A198" s="610"/>
      <c r="B198" s="506"/>
      <c r="C198" s="506"/>
      <c r="D198" s="506"/>
      <c r="E198" s="506"/>
      <c r="F198" s="506"/>
      <c r="G198" s="506"/>
      <c r="H198" s="599"/>
      <c r="I198" s="599"/>
      <c r="J198" s="641" t="s">
        <v>331</v>
      </c>
      <c r="K198" s="642">
        <f>SUM(K192:K197)</f>
        <v>-39.650226573999994</v>
      </c>
      <c r="L198" s="641" t="s">
        <v>328</v>
      </c>
      <c r="M198" s="635"/>
      <c r="N198" s="635"/>
      <c r="O198" s="635"/>
      <c r="P198" s="642">
        <f>SUM(P192:P197)</f>
        <v>3.997309858000001</v>
      </c>
      <c r="Q198" s="641" t="s">
        <v>328</v>
      </c>
    </row>
    <row r="199" spans="1:17" ht="13.5" thickBot="1">
      <c r="A199" s="611"/>
      <c r="B199" s="587"/>
      <c r="C199" s="587"/>
      <c r="D199" s="587"/>
      <c r="E199" s="587"/>
      <c r="F199" s="587"/>
      <c r="G199" s="587"/>
      <c r="H199" s="587"/>
      <c r="I199" s="587"/>
      <c r="J199" s="587"/>
      <c r="K199" s="587"/>
      <c r="L199" s="587"/>
      <c r="M199" s="587"/>
      <c r="N199" s="587"/>
      <c r="O199" s="587"/>
      <c r="P199" s="587"/>
      <c r="Q199" s="588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9" max="255" man="1"/>
    <brk id="113" max="18" man="1"/>
    <brk id="16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34">
      <selection activeCell="G60" sqref="G60"/>
    </sheetView>
  </sheetViews>
  <sheetFormatPr defaultColWidth="9.140625" defaultRowHeight="12.75"/>
  <cols>
    <col min="1" max="1" width="5.140625" style="463" customWidth="1"/>
    <col min="2" max="2" width="20.8515625" style="463" customWidth="1"/>
    <col min="3" max="3" width="11.28125" style="463" customWidth="1"/>
    <col min="4" max="4" width="9.140625" style="463" customWidth="1"/>
    <col min="5" max="5" width="14.421875" style="463" customWidth="1"/>
    <col min="6" max="6" width="7.00390625" style="463" customWidth="1"/>
    <col min="7" max="7" width="11.421875" style="463" customWidth="1"/>
    <col min="8" max="8" width="13.00390625" style="463" customWidth="1"/>
    <col min="9" max="9" width="9.00390625" style="463" customWidth="1"/>
    <col min="10" max="10" width="12.28125" style="463" customWidth="1"/>
    <col min="11" max="12" width="12.8515625" style="463" customWidth="1"/>
    <col min="13" max="13" width="13.28125" style="463" customWidth="1"/>
    <col min="14" max="14" width="11.421875" style="463" customWidth="1"/>
    <col min="15" max="15" width="13.140625" style="463" customWidth="1"/>
    <col min="16" max="16" width="14.7109375" style="463" customWidth="1"/>
    <col min="17" max="17" width="15.00390625" style="463" customWidth="1"/>
    <col min="18" max="18" width="0.13671875" style="463" customWidth="1"/>
    <col min="19" max="19" width="1.57421875" style="463" hidden="1" customWidth="1"/>
    <col min="20" max="20" width="9.140625" style="463" hidden="1" customWidth="1"/>
    <col min="21" max="21" width="4.28125" style="463" hidden="1" customWidth="1"/>
    <col min="22" max="22" width="4.00390625" style="463" hidden="1" customWidth="1"/>
    <col min="23" max="23" width="3.8515625" style="463" hidden="1" customWidth="1"/>
    <col min="24" max="16384" width="9.140625" style="463" customWidth="1"/>
  </cols>
  <sheetData>
    <row r="1" spans="1:17" ht="26.25">
      <c r="A1" s="1" t="s">
        <v>237</v>
      </c>
      <c r="Q1" s="527" t="str">
        <f>NDPL!Q1</f>
        <v>NOVEMBER -2017</v>
      </c>
    </row>
    <row r="2" ht="18.75" customHeight="1">
      <c r="A2" s="81" t="s">
        <v>238</v>
      </c>
    </row>
    <row r="3" ht="23.25">
      <c r="A3" s="187" t="s">
        <v>212</v>
      </c>
    </row>
    <row r="4" spans="1:16" ht="24" thickBot="1">
      <c r="A4" s="398" t="s">
        <v>213</v>
      </c>
      <c r="G4" s="506"/>
      <c r="H4" s="506"/>
      <c r="I4" s="48" t="s">
        <v>397</v>
      </c>
      <c r="J4" s="506"/>
      <c r="K4" s="506"/>
      <c r="L4" s="506"/>
      <c r="M4" s="506"/>
      <c r="N4" s="48" t="s">
        <v>398</v>
      </c>
      <c r="O4" s="506"/>
      <c r="P4" s="506"/>
    </row>
    <row r="5" spans="1:17" ht="62.25" customHeight="1" thickBot="1" thickTop="1">
      <c r="A5" s="535" t="s">
        <v>8</v>
      </c>
      <c r="B5" s="536" t="s">
        <v>9</v>
      </c>
      <c r="C5" s="537" t="s">
        <v>1</v>
      </c>
      <c r="D5" s="537" t="s">
        <v>2</v>
      </c>
      <c r="E5" s="537" t="s">
        <v>3</v>
      </c>
      <c r="F5" s="537" t="s">
        <v>10</v>
      </c>
      <c r="G5" s="535" t="str">
        <f>NDPL!G5</f>
        <v>FINAL READING 01/12/2017</v>
      </c>
      <c r="H5" s="537" t="str">
        <f>NDPL!H5</f>
        <v>INTIAL READING 01/11/2017</v>
      </c>
      <c r="I5" s="537" t="s">
        <v>4</v>
      </c>
      <c r="J5" s="537" t="s">
        <v>5</v>
      </c>
      <c r="K5" s="537" t="s">
        <v>6</v>
      </c>
      <c r="L5" s="535" t="str">
        <f>NDPL!G5</f>
        <v>FINAL READING 01/12/2017</v>
      </c>
      <c r="M5" s="537" t="str">
        <f>NDPL!H5</f>
        <v>INTIAL READING 01/11/2017</v>
      </c>
      <c r="N5" s="537" t="s">
        <v>4</v>
      </c>
      <c r="O5" s="537" t="s">
        <v>5</v>
      </c>
      <c r="P5" s="537" t="s">
        <v>6</v>
      </c>
      <c r="Q5" s="538" t="s">
        <v>309</v>
      </c>
    </row>
    <row r="6" ht="14.25" thickBot="1" thickTop="1"/>
    <row r="7" spans="1:17" ht="18" customHeight="1" thickTop="1">
      <c r="A7" s="160"/>
      <c r="B7" s="161" t="s">
        <v>196</v>
      </c>
      <c r="C7" s="162"/>
      <c r="D7" s="162"/>
      <c r="E7" s="162"/>
      <c r="F7" s="162"/>
      <c r="G7" s="62"/>
      <c r="H7" s="643"/>
      <c r="I7" s="644"/>
      <c r="J7" s="644"/>
      <c r="K7" s="644"/>
      <c r="L7" s="645"/>
      <c r="M7" s="643"/>
      <c r="N7" s="643"/>
      <c r="O7" s="643"/>
      <c r="P7" s="643"/>
      <c r="Q7" s="571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46"/>
      <c r="I8" s="430"/>
      <c r="J8" s="430"/>
      <c r="K8" s="430"/>
      <c r="L8" s="647"/>
      <c r="M8" s="646"/>
      <c r="N8" s="400"/>
      <c r="O8" s="400"/>
      <c r="P8" s="400"/>
      <c r="Q8" s="467"/>
    </row>
    <row r="9" spans="1:17" s="762" customFormat="1" ht="18">
      <c r="A9" s="796">
        <v>1</v>
      </c>
      <c r="B9" s="797" t="s">
        <v>111</v>
      </c>
      <c r="C9" s="798">
        <v>4865107</v>
      </c>
      <c r="D9" s="799" t="s">
        <v>12</v>
      </c>
      <c r="E9" s="800" t="s">
        <v>346</v>
      </c>
      <c r="F9" s="801">
        <v>266.67</v>
      </c>
      <c r="G9" s="802">
        <v>1973</v>
      </c>
      <c r="H9" s="803">
        <v>819</v>
      </c>
      <c r="I9" s="804">
        <f>G9-H9</f>
        <v>1154</v>
      </c>
      <c r="J9" s="804">
        <f>$F9*I9</f>
        <v>307737.18</v>
      </c>
      <c r="K9" s="804">
        <f>J9/1000000</f>
        <v>0.30773718</v>
      </c>
      <c r="L9" s="802">
        <v>524</v>
      </c>
      <c r="M9" s="803">
        <v>524</v>
      </c>
      <c r="N9" s="804">
        <f>L9-M9</f>
        <v>0</v>
      </c>
      <c r="O9" s="804">
        <f>$F9*N9</f>
        <v>0</v>
      </c>
      <c r="P9" s="804">
        <f>O9/1000000</f>
        <v>0</v>
      </c>
      <c r="Q9" s="790" t="s">
        <v>450</v>
      </c>
    </row>
    <row r="10" spans="1:17" ht="18" customHeight="1">
      <c r="A10" s="163">
        <v>2</v>
      </c>
      <c r="B10" s="164" t="s">
        <v>112</v>
      </c>
      <c r="C10" s="165">
        <v>4865137</v>
      </c>
      <c r="D10" s="169" t="s">
        <v>12</v>
      </c>
      <c r="E10" s="258" t="s">
        <v>346</v>
      </c>
      <c r="F10" s="170">
        <v>100</v>
      </c>
      <c r="G10" s="340">
        <v>73890</v>
      </c>
      <c r="H10" s="341">
        <v>74155</v>
      </c>
      <c r="I10" s="430">
        <f aca="true" t="shared" si="0" ref="I10:I15">G10-H10</f>
        <v>-265</v>
      </c>
      <c r="J10" s="430">
        <f aca="true" t="shared" si="1" ref="J10:J18">$F10*I10</f>
        <v>-26500</v>
      </c>
      <c r="K10" s="430">
        <f aca="true" t="shared" si="2" ref="K10:K18">J10/1000000</f>
        <v>-0.0265</v>
      </c>
      <c r="L10" s="455">
        <v>144004</v>
      </c>
      <c r="M10" s="341">
        <v>144004</v>
      </c>
      <c r="N10" s="427">
        <f aca="true" t="shared" si="3" ref="N10:N15">L10-M10</f>
        <v>0</v>
      </c>
      <c r="O10" s="427">
        <f aca="true" t="shared" si="4" ref="O10:O18">$F10*N10</f>
        <v>0</v>
      </c>
      <c r="P10" s="427">
        <f aca="true" t="shared" si="5" ref="P10:P18">O10/1000000</f>
        <v>0</v>
      </c>
      <c r="Q10" s="467"/>
    </row>
    <row r="11" spans="1:17" s="762" customFormat="1" ht="18">
      <c r="A11" s="796">
        <v>3</v>
      </c>
      <c r="B11" s="797" t="s">
        <v>113</v>
      </c>
      <c r="C11" s="798">
        <v>4865138</v>
      </c>
      <c r="D11" s="799" t="s">
        <v>12</v>
      </c>
      <c r="E11" s="800" t="s">
        <v>346</v>
      </c>
      <c r="F11" s="801">
        <v>200</v>
      </c>
      <c r="G11" s="802">
        <v>971091</v>
      </c>
      <c r="H11" s="803">
        <v>972241</v>
      </c>
      <c r="I11" s="804">
        <f t="shared" si="0"/>
        <v>-1150</v>
      </c>
      <c r="J11" s="804">
        <f t="shared" si="1"/>
        <v>-230000</v>
      </c>
      <c r="K11" s="804">
        <f t="shared" si="2"/>
        <v>-0.23</v>
      </c>
      <c r="L11" s="802">
        <v>994945</v>
      </c>
      <c r="M11" s="803">
        <v>994945</v>
      </c>
      <c r="N11" s="804">
        <f t="shared" si="3"/>
        <v>0</v>
      </c>
      <c r="O11" s="804">
        <f t="shared" si="4"/>
        <v>0</v>
      </c>
      <c r="P11" s="804">
        <f t="shared" si="5"/>
        <v>0</v>
      </c>
      <c r="Q11" s="805"/>
    </row>
    <row r="12" spans="1:17" ht="18">
      <c r="A12" s="163">
        <v>4</v>
      </c>
      <c r="B12" s="164" t="s">
        <v>114</v>
      </c>
      <c r="C12" s="165">
        <v>5295200</v>
      </c>
      <c r="D12" s="169" t="s">
        <v>12</v>
      </c>
      <c r="E12" s="258" t="s">
        <v>346</v>
      </c>
      <c r="F12" s="170">
        <v>200</v>
      </c>
      <c r="G12" s="455">
        <v>44452</v>
      </c>
      <c r="H12" s="341">
        <v>41233</v>
      </c>
      <c r="I12" s="430">
        <f t="shared" si="0"/>
        <v>3219</v>
      </c>
      <c r="J12" s="430">
        <f t="shared" si="1"/>
        <v>643800</v>
      </c>
      <c r="K12" s="430">
        <f t="shared" si="2"/>
        <v>0.6438</v>
      </c>
      <c r="L12" s="455">
        <v>118468</v>
      </c>
      <c r="M12" s="341">
        <v>118468</v>
      </c>
      <c r="N12" s="427">
        <f t="shared" si="3"/>
        <v>0</v>
      </c>
      <c r="O12" s="427">
        <f t="shared" si="4"/>
        <v>0</v>
      </c>
      <c r="P12" s="427">
        <f t="shared" si="5"/>
        <v>0</v>
      </c>
      <c r="Q12" s="733"/>
    </row>
    <row r="13" spans="1:17" ht="18" customHeight="1">
      <c r="A13" s="163">
        <v>5</v>
      </c>
      <c r="B13" s="164" t="s">
        <v>115</v>
      </c>
      <c r="C13" s="165">
        <v>4865050</v>
      </c>
      <c r="D13" s="169" t="s">
        <v>12</v>
      </c>
      <c r="E13" s="258" t="s">
        <v>346</v>
      </c>
      <c r="F13" s="170">
        <v>800</v>
      </c>
      <c r="G13" s="455">
        <v>17470</v>
      </c>
      <c r="H13" s="341">
        <v>17163</v>
      </c>
      <c r="I13" s="430">
        <f>G13-H13</f>
        <v>307</v>
      </c>
      <c r="J13" s="430">
        <f t="shared" si="1"/>
        <v>245600</v>
      </c>
      <c r="K13" s="430">
        <f t="shared" si="2"/>
        <v>0.2456</v>
      </c>
      <c r="L13" s="455">
        <v>13864</v>
      </c>
      <c r="M13" s="341">
        <v>13864</v>
      </c>
      <c r="N13" s="427">
        <f>L13-M13</f>
        <v>0</v>
      </c>
      <c r="O13" s="427">
        <f t="shared" si="4"/>
        <v>0</v>
      </c>
      <c r="P13" s="427">
        <f t="shared" si="5"/>
        <v>0</v>
      </c>
      <c r="Q13" s="744"/>
    </row>
    <row r="14" spans="1:17" ht="18" customHeight="1">
      <c r="A14" s="163">
        <v>6</v>
      </c>
      <c r="B14" s="164" t="s">
        <v>373</v>
      </c>
      <c r="C14" s="165">
        <v>4864949</v>
      </c>
      <c r="D14" s="169" t="s">
        <v>12</v>
      </c>
      <c r="E14" s="258" t="s">
        <v>346</v>
      </c>
      <c r="F14" s="170">
        <v>2000</v>
      </c>
      <c r="G14" s="455">
        <v>15291</v>
      </c>
      <c r="H14" s="341">
        <v>15143</v>
      </c>
      <c r="I14" s="430">
        <f t="shared" si="0"/>
        <v>148</v>
      </c>
      <c r="J14" s="430">
        <f t="shared" si="1"/>
        <v>296000</v>
      </c>
      <c r="K14" s="430">
        <f t="shared" si="2"/>
        <v>0.296</v>
      </c>
      <c r="L14" s="455">
        <v>4478</v>
      </c>
      <c r="M14" s="341">
        <v>4478</v>
      </c>
      <c r="N14" s="427">
        <f t="shared" si="3"/>
        <v>0</v>
      </c>
      <c r="O14" s="427">
        <f t="shared" si="4"/>
        <v>0</v>
      </c>
      <c r="P14" s="427">
        <f t="shared" si="5"/>
        <v>0</v>
      </c>
      <c r="Q14" s="501"/>
    </row>
    <row r="15" spans="1:17" ht="18" customHeight="1">
      <c r="A15" s="163">
        <v>7</v>
      </c>
      <c r="B15" s="361" t="s">
        <v>395</v>
      </c>
      <c r="C15" s="364">
        <v>5128434</v>
      </c>
      <c r="D15" s="169" t="s">
        <v>12</v>
      </c>
      <c r="E15" s="258" t="s">
        <v>346</v>
      </c>
      <c r="F15" s="370">
        <v>800</v>
      </c>
      <c r="G15" s="455">
        <v>973515</v>
      </c>
      <c r="H15" s="341">
        <v>974329</v>
      </c>
      <c r="I15" s="430">
        <f t="shared" si="0"/>
        <v>-814</v>
      </c>
      <c r="J15" s="430">
        <f t="shared" si="1"/>
        <v>-651200</v>
      </c>
      <c r="K15" s="430">
        <f t="shared" si="2"/>
        <v>-0.6512</v>
      </c>
      <c r="L15" s="455">
        <v>986568</v>
      </c>
      <c r="M15" s="341">
        <v>986568</v>
      </c>
      <c r="N15" s="427">
        <f t="shared" si="3"/>
        <v>0</v>
      </c>
      <c r="O15" s="427">
        <f t="shared" si="4"/>
        <v>0</v>
      </c>
      <c r="P15" s="427">
        <f t="shared" si="5"/>
        <v>0</v>
      </c>
      <c r="Q15" s="467"/>
    </row>
    <row r="16" spans="1:17" ht="18" customHeight="1">
      <c r="A16" s="163">
        <v>8</v>
      </c>
      <c r="B16" s="361" t="s">
        <v>394</v>
      </c>
      <c r="C16" s="364">
        <v>4864998</v>
      </c>
      <c r="D16" s="169" t="s">
        <v>12</v>
      </c>
      <c r="E16" s="258" t="s">
        <v>346</v>
      </c>
      <c r="F16" s="370">
        <v>800</v>
      </c>
      <c r="G16" s="455">
        <v>981568</v>
      </c>
      <c r="H16" s="341">
        <v>983868</v>
      </c>
      <c r="I16" s="430">
        <f>G16-H16</f>
        <v>-2300</v>
      </c>
      <c r="J16" s="430">
        <f t="shared" si="1"/>
        <v>-1840000</v>
      </c>
      <c r="K16" s="430">
        <f t="shared" si="2"/>
        <v>-1.84</v>
      </c>
      <c r="L16" s="455">
        <v>987337</v>
      </c>
      <c r="M16" s="341">
        <v>987337</v>
      </c>
      <c r="N16" s="427">
        <f>L16-M16</f>
        <v>0</v>
      </c>
      <c r="O16" s="427">
        <f t="shared" si="4"/>
        <v>0</v>
      </c>
      <c r="P16" s="427">
        <f t="shared" si="5"/>
        <v>0</v>
      </c>
      <c r="Q16" s="467"/>
    </row>
    <row r="17" spans="1:17" ht="18" customHeight="1">
      <c r="A17" s="163">
        <v>9</v>
      </c>
      <c r="B17" s="361" t="s">
        <v>388</v>
      </c>
      <c r="C17" s="364">
        <v>4864993</v>
      </c>
      <c r="D17" s="169" t="s">
        <v>12</v>
      </c>
      <c r="E17" s="258" t="s">
        <v>346</v>
      </c>
      <c r="F17" s="370">
        <v>800</v>
      </c>
      <c r="G17" s="455">
        <v>989152</v>
      </c>
      <c r="H17" s="341">
        <v>990608</v>
      </c>
      <c r="I17" s="430">
        <f>G17-H17</f>
        <v>-1456</v>
      </c>
      <c r="J17" s="430">
        <f t="shared" si="1"/>
        <v>-1164800</v>
      </c>
      <c r="K17" s="430">
        <f t="shared" si="2"/>
        <v>-1.1648</v>
      </c>
      <c r="L17" s="455">
        <v>993925</v>
      </c>
      <c r="M17" s="341">
        <v>993925</v>
      </c>
      <c r="N17" s="427">
        <f>L17-M17</f>
        <v>0</v>
      </c>
      <c r="O17" s="427">
        <f t="shared" si="4"/>
        <v>0</v>
      </c>
      <c r="P17" s="427">
        <f t="shared" si="5"/>
        <v>0</v>
      </c>
      <c r="Q17" s="502"/>
    </row>
    <row r="18" spans="1:17" ht="15.75" customHeight="1">
      <c r="A18" s="163">
        <v>10</v>
      </c>
      <c r="B18" s="361" t="s">
        <v>431</v>
      </c>
      <c r="C18" s="364">
        <v>5128447</v>
      </c>
      <c r="D18" s="169" t="s">
        <v>12</v>
      </c>
      <c r="E18" s="258" t="s">
        <v>346</v>
      </c>
      <c r="F18" s="370">
        <v>800</v>
      </c>
      <c r="G18" s="455">
        <v>978153</v>
      </c>
      <c r="H18" s="341">
        <v>979467</v>
      </c>
      <c r="I18" s="276">
        <f>G18-H18</f>
        <v>-1314</v>
      </c>
      <c r="J18" s="276">
        <f t="shared" si="1"/>
        <v>-1051200</v>
      </c>
      <c r="K18" s="276">
        <f t="shared" si="2"/>
        <v>-1.0512</v>
      </c>
      <c r="L18" s="455">
        <v>994513</v>
      </c>
      <c r="M18" s="341">
        <v>994513</v>
      </c>
      <c r="N18" s="341">
        <f>L18-M18</f>
        <v>0</v>
      </c>
      <c r="O18" s="341">
        <f t="shared" si="4"/>
        <v>0</v>
      </c>
      <c r="P18" s="341">
        <f t="shared" si="5"/>
        <v>0</v>
      </c>
      <c r="Q18" s="502"/>
    </row>
    <row r="19" spans="1:17" ht="18" customHeight="1">
      <c r="A19" s="163"/>
      <c r="B19" s="171" t="s">
        <v>379</v>
      </c>
      <c r="C19" s="165"/>
      <c r="D19" s="169"/>
      <c r="E19" s="258"/>
      <c r="F19" s="170"/>
      <c r="G19" s="107"/>
      <c r="H19" s="400"/>
      <c r="I19" s="430"/>
      <c r="J19" s="430"/>
      <c r="K19" s="430"/>
      <c r="L19" s="401"/>
      <c r="M19" s="400"/>
      <c r="N19" s="427"/>
      <c r="O19" s="427"/>
      <c r="P19" s="427"/>
      <c r="Q19" s="467"/>
    </row>
    <row r="20" spans="1:17" ht="18" customHeight="1">
      <c r="A20" s="163">
        <v>11</v>
      </c>
      <c r="B20" s="164" t="s">
        <v>197</v>
      </c>
      <c r="C20" s="165">
        <v>4865161</v>
      </c>
      <c r="D20" s="166" t="s">
        <v>12</v>
      </c>
      <c r="E20" s="258" t="s">
        <v>346</v>
      </c>
      <c r="F20" s="170">
        <v>50</v>
      </c>
      <c r="G20" s="455">
        <v>998876</v>
      </c>
      <c r="H20" s="341">
        <v>998967</v>
      </c>
      <c r="I20" s="430">
        <f aca="true" t="shared" si="6" ref="I20:I27">G20-H20</f>
        <v>-91</v>
      </c>
      <c r="J20" s="430">
        <f>$F20*I20</f>
        <v>-4550</v>
      </c>
      <c r="K20" s="430">
        <f>J20/1000000</f>
        <v>-0.00455</v>
      </c>
      <c r="L20" s="455">
        <v>8921</v>
      </c>
      <c r="M20" s="341">
        <v>9615</v>
      </c>
      <c r="N20" s="427">
        <f aca="true" t="shared" si="7" ref="N20:N27">L20-M20</f>
        <v>-694</v>
      </c>
      <c r="O20" s="427">
        <f>$F20*N20</f>
        <v>-34700</v>
      </c>
      <c r="P20" s="427">
        <f>O20/1000000</f>
        <v>-0.0347</v>
      </c>
      <c r="Q20" s="467"/>
    </row>
    <row r="21" spans="1:17" ht="13.5" customHeight="1">
      <c r="A21" s="163">
        <v>12</v>
      </c>
      <c r="B21" s="164" t="s">
        <v>198</v>
      </c>
      <c r="C21" s="165">
        <v>4865131</v>
      </c>
      <c r="D21" s="169" t="s">
        <v>12</v>
      </c>
      <c r="E21" s="258" t="s">
        <v>346</v>
      </c>
      <c r="F21" s="170">
        <v>75</v>
      </c>
      <c r="G21" s="455">
        <v>992093</v>
      </c>
      <c r="H21" s="341">
        <v>992193</v>
      </c>
      <c r="I21" s="481">
        <f t="shared" si="6"/>
        <v>-100</v>
      </c>
      <c r="J21" s="481">
        <f aca="true" t="shared" si="8" ref="J21:J27">$F21*I21</f>
        <v>-7500</v>
      </c>
      <c r="K21" s="481">
        <f aca="true" t="shared" si="9" ref="K21:K27">J21/1000000</f>
        <v>-0.0075</v>
      </c>
      <c r="L21" s="455">
        <v>14442</v>
      </c>
      <c r="M21" s="341">
        <v>14343</v>
      </c>
      <c r="N21" s="276">
        <f t="shared" si="7"/>
        <v>99</v>
      </c>
      <c r="O21" s="276">
        <f aca="true" t="shared" si="10" ref="O21:O27">$F21*N21</f>
        <v>7425</v>
      </c>
      <c r="P21" s="276">
        <f aca="true" t="shared" si="11" ref="P21:P27">O21/1000000</f>
        <v>0.007425</v>
      </c>
      <c r="Q21" s="467"/>
    </row>
    <row r="22" spans="1:17" ht="18" customHeight="1">
      <c r="A22" s="163">
        <v>13</v>
      </c>
      <c r="B22" s="167" t="s">
        <v>199</v>
      </c>
      <c r="C22" s="165">
        <v>4902512</v>
      </c>
      <c r="D22" s="169" t="s">
        <v>12</v>
      </c>
      <c r="E22" s="258" t="s">
        <v>346</v>
      </c>
      <c r="F22" s="170">
        <v>500</v>
      </c>
      <c r="G22" s="455">
        <v>157</v>
      </c>
      <c r="H22" s="341">
        <v>142</v>
      </c>
      <c r="I22" s="430">
        <f t="shared" si="6"/>
        <v>15</v>
      </c>
      <c r="J22" s="430">
        <f t="shared" si="8"/>
        <v>7500</v>
      </c>
      <c r="K22" s="430">
        <f t="shared" si="9"/>
        <v>0.0075</v>
      </c>
      <c r="L22" s="455">
        <v>2233</v>
      </c>
      <c r="M22" s="341">
        <v>2197</v>
      </c>
      <c r="N22" s="427">
        <f t="shared" si="7"/>
        <v>36</v>
      </c>
      <c r="O22" s="427">
        <f t="shared" si="10"/>
        <v>18000</v>
      </c>
      <c r="P22" s="427">
        <f t="shared" si="11"/>
        <v>0.018</v>
      </c>
      <c r="Q22" s="467"/>
    </row>
    <row r="23" spans="1:17" ht="18" customHeight="1">
      <c r="A23" s="163">
        <v>14</v>
      </c>
      <c r="B23" s="164" t="s">
        <v>200</v>
      </c>
      <c r="C23" s="165">
        <v>4865178</v>
      </c>
      <c r="D23" s="169" t="s">
        <v>12</v>
      </c>
      <c r="E23" s="258" t="s">
        <v>346</v>
      </c>
      <c r="F23" s="170">
        <v>375</v>
      </c>
      <c r="G23" s="455">
        <v>999102</v>
      </c>
      <c r="H23" s="341">
        <v>999089</v>
      </c>
      <c r="I23" s="430">
        <f t="shared" si="6"/>
        <v>13</v>
      </c>
      <c r="J23" s="430">
        <f t="shared" si="8"/>
        <v>4875</v>
      </c>
      <c r="K23" s="430">
        <f t="shared" si="9"/>
        <v>0.004875</v>
      </c>
      <c r="L23" s="455">
        <v>2628</v>
      </c>
      <c r="M23" s="341">
        <v>2339</v>
      </c>
      <c r="N23" s="427">
        <f t="shared" si="7"/>
        <v>289</v>
      </c>
      <c r="O23" s="427">
        <f t="shared" si="10"/>
        <v>108375</v>
      </c>
      <c r="P23" s="427">
        <f t="shared" si="11"/>
        <v>0.108375</v>
      </c>
      <c r="Q23" s="467"/>
    </row>
    <row r="24" spans="1:17" ht="18" customHeight="1">
      <c r="A24" s="163">
        <v>15</v>
      </c>
      <c r="B24" s="164" t="s">
        <v>201</v>
      </c>
      <c r="C24" s="165">
        <v>4865128</v>
      </c>
      <c r="D24" s="169" t="s">
        <v>12</v>
      </c>
      <c r="E24" s="258" t="s">
        <v>346</v>
      </c>
      <c r="F24" s="170">
        <v>100</v>
      </c>
      <c r="G24" s="455">
        <v>988767</v>
      </c>
      <c r="H24" s="341">
        <v>988806</v>
      </c>
      <c r="I24" s="430">
        <f t="shared" si="6"/>
        <v>-39</v>
      </c>
      <c r="J24" s="430">
        <f t="shared" si="8"/>
        <v>-3900</v>
      </c>
      <c r="K24" s="430">
        <f t="shared" si="9"/>
        <v>-0.0039</v>
      </c>
      <c r="L24" s="455">
        <v>331213</v>
      </c>
      <c r="M24" s="341">
        <v>331255</v>
      </c>
      <c r="N24" s="427">
        <f t="shared" si="7"/>
        <v>-42</v>
      </c>
      <c r="O24" s="427">
        <f t="shared" si="10"/>
        <v>-4200</v>
      </c>
      <c r="P24" s="427">
        <f t="shared" si="11"/>
        <v>-0.0042</v>
      </c>
      <c r="Q24" s="467"/>
    </row>
    <row r="25" spans="1:17" ht="18" customHeight="1">
      <c r="A25" s="163">
        <v>16</v>
      </c>
      <c r="B25" s="164" t="s">
        <v>202</v>
      </c>
      <c r="C25" s="165">
        <v>4865159</v>
      </c>
      <c r="D25" s="166" t="s">
        <v>12</v>
      </c>
      <c r="E25" s="258" t="s">
        <v>346</v>
      </c>
      <c r="F25" s="170">
        <v>75</v>
      </c>
      <c r="G25" s="455">
        <v>65</v>
      </c>
      <c r="H25" s="341">
        <v>65</v>
      </c>
      <c r="I25" s="430">
        <f t="shared" si="6"/>
        <v>0</v>
      </c>
      <c r="J25" s="430">
        <f t="shared" si="8"/>
        <v>0</v>
      </c>
      <c r="K25" s="430">
        <f t="shared" si="9"/>
        <v>0</v>
      </c>
      <c r="L25" s="455">
        <v>9613</v>
      </c>
      <c r="M25" s="341">
        <v>9613</v>
      </c>
      <c r="N25" s="427">
        <f t="shared" si="7"/>
        <v>0</v>
      </c>
      <c r="O25" s="427">
        <f t="shared" si="10"/>
        <v>0</v>
      </c>
      <c r="P25" s="427">
        <f t="shared" si="11"/>
        <v>0</v>
      </c>
      <c r="Q25" s="467"/>
    </row>
    <row r="26" spans="1:17" ht="18" customHeight="1">
      <c r="A26" s="163">
        <v>17</v>
      </c>
      <c r="B26" s="164" t="s">
        <v>203</v>
      </c>
      <c r="C26" s="165">
        <v>4865130</v>
      </c>
      <c r="D26" s="169" t="s">
        <v>12</v>
      </c>
      <c r="E26" s="258" t="s">
        <v>346</v>
      </c>
      <c r="F26" s="170">
        <v>100</v>
      </c>
      <c r="G26" s="455">
        <v>2653</v>
      </c>
      <c r="H26" s="341">
        <v>2715</v>
      </c>
      <c r="I26" s="430">
        <f t="shared" si="6"/>
        <v>-62</v>
      </c>
      <c r="J26" s="430">
        <f t="shared" si="8"/>
        <v>-6200</v>
      </c>
      <c r="K26" s="430">
        <f t="shared" si="9"/>
        <v>-0.0062</v>
      </c>
      <c r="L26" s="455">
        <v>265455</v>
      </c>
      <c r="M26" s="341">
        <v>265549</v>
      </c>
      <c r="N26" s="427">
        <f t="shared" si="7"/>
        <v>-94</v>
      </c>
      <c r="O26" s="427">
        <f t="shared" si="10"/>
        <v>-9400</v>
      </c>
      <c r="P26" s="427">
        <f t="shared" si="11"/>
        <v>-0.0094</v>
      </c>
      <c r="Q26" s="467"/>
    </row>
    <row r="27" spans="1:17" ht="18" customHeight="1">
      <c r="A27" s="163">
        <v>18</v>
      </c>
      <c r="B27" s="164" t="s">
        <v>204</v>
      </c>
      <c r="C27" s="165">
        <v>4865132</v>
      </c>
      <c r="D27" s="169" t="s">
        <v>12</v>
      </c>
      <c r="E27" s="258" t="s">
        <v>346</v>
      </c>
      <c r="F27" s="170">
        <v>100</v>
      </c>
      <c r="G27" s="455">
        <v>86791</v>
      </c>
      <c r="H27" s="341">
        <v>86614</v>
      </c>
      <c r="I27" s="430">
        <f t="shared" si="6"/>
        <v>177</v>
      </c>
      <c r="J27" s="430">
        <f t="shared" si="8"/>
        <v>17700</v>
      </c>
      <c r="K27" s="430">
        <f t="shared" si="9"/>
        <v>0.0177</v>
      </c>
      <c r="L27" s="455">
        <v>739165</v>
      </c>
      <c r="M27" s="341">
        <v>738382</v>
      </c>
      <c r="N27" s="427">
        <f t="shared" si="7"/>
        <v>783</v>
      </c>
      <c r="O27" s="427">
        <f t="shared" si="10"/>
        <v>78300</v>
      </c>
      <c r="P27" s="427">
        <f t="shared" si="11"/>
        <v>0.0783</v>
      </c>
      <c r="Q27" s="468"/>
    </row>
    <row r="28" spans="1:17" ht="18" customHeight="1">
      <c r="A28" s="163"/>
      <c r="B28" s="172" t="s">
        <v>205</v>
      </c>
      <c r="C28" s="165"/>
      <c r="D28" s="169"/>
      <c r="E28" s="258"/>
      <c r="F28" s="170"/>
      <c r="G28" s="107"/>
      <c r="H28" s="400"/>
      <c r="I28" s="430"/>
      <c r="J28" s="430"/>
      <c r="K28" s="430"/>
      <c r="L28" s="401"/>
      <c r="M28" s="400"/>
      <c r="N28" s="427"/>
      <c r="O28" s="427"/>
      <c r="P28" s="427"/>
      <c r="Q28" s="467"/>
    </row>
    <row r="29" spans="1:17" ht="18" customHeight="1">
      <c r="A29" s="163">
        <v>19</v>
      </c>
      <c r="B29" s="164" t="s">
        <v>206</v>
      </c>
      <c r="C29" s="165">
        <v>4865037</v>
      </c>
      <c r="D29" s="169" t="s">
        <v>12</v>
      </c>
      <c r="E29" s="258" t="s">
        <v>346</v>
      </c>
      <c r="F29" s="170">
        <v>1000</v>
      </c>
      <c r="G29" s="455">
        <v>999121</v>
      </c>
      <c r="H29" s="341">
        <v>999464</v>
      </c>
      <c r="I29" s="430">
        <f>G29-H29</f>
        <v>-343</v>
      </c>
      <c r="J29" s="430">
        <f>$F29*I29</f>
        <v>-343000</v>
      </c>
      <c r="K29" s="430">
        <f>J29/1000000</f>
        <v>-0.343</v>
      </c>
      <c r="L29" s="455">
        <v>102070</v>
      </c>
      <c r="M29" s="341">
        <v>102070</v>
      </c>
      <c r="N29" s="427">
        <f>L29-M29</f>
        <v>0</v>
      </c>
      <c r="O29" s="427">
        <f>$F29*N29</f>
        <v>0</v>
      </c>
      <c r="P29" s="427">
        <f>O29/1000000</f>
        <v>0</v>
      </c>
      <c r="Q29" s="467"/>
    </row>
    <row r="30" spans="1:17" ht="18" customHeight="1">
      <c r="A30" s="163">
        <v>20</v>
      </c>
      <c r="B30" s="164" t="s">
        <v>207</v>
      </c>
      <c r="C30" s="165">
        <v>4865038</v>
      </c>
      <c r="D30" s="169" t="s">
        <v>12</v>
      </c>
      <c r="E30" s="258" t="s">
        <v>346</v>
      </c>
      <c r="F30" s="170">
        <v>1000</v>
      </c>
      <c r="G30" s="455">
        <v>996963</v>
      </c>
      <c r="H30" s="341">
        <v>997814</v>
      </c>
      <c r="I30" s="430">
        <f>G30-H30</f>
        <v>-851</v>
      </c>
      <c r="J30" s="430">
        <f>$F30*I30</f>
        <v>-851000</v>
      </c>
      <c r="K30" s="430">
        <f>J30/1000000</f>
        <v>-0.851</v>
      </c>
      <c r="L30" s="455">
        <v>45221</v>
      </c>
      <c r="M30" s="341">
        <v>45221</v>
      </c>
      <c r="N30" s="427">
        <f>L30-M30</f>
        <v>0</v>
      </c>
      <c r="O30" s="427">
        <f>$F30*N30</f>
        <v>0</v>
      </c>
      <c r="P30" s="427">
        <f>O30/1000000</f>
        <v>0</v>
      </c>
      <c r="Q30" s="467"/>
    </row>
    <row r="31" spans="1:17" ht="18" customHeight="1">
      <c r="A31" s="163">
        <v>21</v>
      </c>
      <c r="B31" s="164" t="s">
        <v>208</v>
      </c>
      <c r="C31" s="165">
        <v>4865039</v>
      </c>
      <c r="D31" s="169" t="s">
        <v>12</v>
      </c>
      <c r="E31" s="258" t="s">
        <v>346</v>
      </c>
      <c r="F31" s="170">
        <v>1000</v>
      </c>
      <c r="G31" s="455">
        <v>995459</v>
      </c>
      <c r="H31" s="341">
        <v>996727</v>
      </c>
      <c r="I31" s="430">
        <f>G31-H31</f>
        <v>-1268</v>
      </c>
      <c r="J31" s="430">
        <f>$F31*I31</f>
        <v>-1268000</v>
      </c>
      <c r="K31" s="430">
        <f>J31/1000000</f>
        <v>-1.268</v>
      </c>
      <c r="L31" s="455">
        <v>143903</v>
      </c>
      <c r="M31" s="341">
        <v>143903</v>
      </c>
      <c r="N31" s="427">
        <f>L31-M31</f>
        <v>0</v>
      </c>
      <c r="O31" s="427">
        <f>$F31*N31</f>
        <v>0</v>
      </c>
      <c r="P31" s="427">
        <f>O31/1000000</f>
        <v>0</v>
      </c>
      <c r="Q31" s="467"/>
    </row>
    <row r="32" spans="1:17" ht="18" customHeight="1">
      <c r="A32" s="163">
        <v>22</v>
      </c>
      <c r="B32" s="167" t="s">
        <v>209</v>
      </c>
      <c r="C32" s="165">
        <v>4865040</v>
      </c>
      <c r="D32" s="169" t="s">
        <v>12</v>
      </c>
      <c r="E32" s="258" t="s">
        <v>346</v>
      </c>
      <c r="F32" s="170">
        <v>1000</v>
      </c>
      <c r="G32" s="455">
        <v>5883</v>
      </c>
      <c r="H32" s="341">
        <v>4282</v>
      </c>
      <c r="I32" s="481">
        <f>G32-H32</f>
        <v>1601</v>
      </c>
      <c r="J32" s="481">
        <f>$F32*I32</f>
        <v>1601000</v>
      </c>
      <c r="K32" s="481">
        <f>J32/1000000</f>
        <v>1.601</v>
      </c>
      <c r="L32" s="455">
        <v>59490</v>
      </c>
      <c r="M32" s="341">
        <v>59490</v>
      </c>
      <c r="N32" s="276">
        <f>L32-M32</f>
        <v>0</v>
      </c>
      <c r="O32" s="276">
        <f>$F32*N32</f>
        <v>0</v>
      </c>
      <c r="P32" s="276">
        <f>O32/1000000</f>
        <v>0</v>
      </c>
      <c r="Q32" s="467"/>
    </row>
    <row r="33" spans="1:17" ht="18" customHeight="1">
      <c r="A33" s="163"/>
      <c r="B33" s="172"/>
      <c r="C33" s="165"/>
      <c r="D33" s="169"/>
      <c r="E33" s="258"/>
      <c r="F33" s="170"/>
      <c r="G33" s="107"/>
      <c r="H33" s="400"/>
      <c r="I33" s="430"/>
      <c r="J33" s="430"/>
      <c r="K33" s="648">
        <f>SUM(K29:K32)</f>
        <v>-0.8609999999999998</v>
      </c>
      <c r="L33" s="401"/>
      <c r="M33" s="400"/>
      <c r="N33" s="427"/>
      <c r="O33" s="427"/>
      <c r="P33" s="649">
        <f>SUM(P29:P32)</f>
        <v>0</v>
      </c>
      <c r="Q33" s="467"/>
    </row>
    <row r="34" spans="1:17" ht="18" customHeight="1">
      <c r="A34" s="163"/>
      <c r="B34" s="171" t="s">
        <v>119</v>
      </c>
      <c r="C34" s="165"/>
      <c r="D34" s="166"/>
      <c r="E34" s="258"/>
      <c r="F34" s="170"/>
      <c r="G34" s="107"/>
      <c r="H34" s="400"/>
      <c r="I34" s="430"/>
      <c r="J34" s="430"/>
      <c r="K34" s="430"/>
      <c r="L34" s="401"/>
      <c r="M34" s="400"/>
      <c r="N34" s="427"/>
      <c r="O34" s="427"/>
      <c r="P34" s="427"/>
      <c r="Q34" s="467"/>
    </row>
    <row r="35" spans="1:17" ht="18" customHeight="1">
      <c r="A35" s="163">
        <v>23</v>
      </c>
      <c r="B35" s="745" t="s">
        <v>400</v>
      </c>
      <c r="C35" s="165">
        <v>4864955</v>
      </c>
      <c r="D35" s="164" t="s">
        <v>12</v>
      </c>
      <c r="E35" s="164" t="s">
        <v>346</v>
      </c>
      <c r="F35" s="170">
        <v>1000</v>
      </c>
      <c r="G35" s="455">
        <v>999770</v>
      </c>
      <c r="H35" s="341">
        <v>1000008</v>
      </c>
      <c r="I35" s="430">
        <f>G35-H35</f>
        <v>-238</v>
      </c>
      <c r="J35" s="430">
        <f>$F35*I35</f>
        <v>-238000</v>
      </c>
      <c r="K35" s="430">
        <f>J35/1000000</f>
        <v>-0.238</v>
      </c>
      <c r="L35" s="455">
        <v>742</v>
      </c>
      <c r="M35" s="341">
        <v>742</v>
      </c>
      <c r="N35" s="427">
        <f>L35-M35</f>
        <v>0</v>
      </c>
      <c r="O35" s="427">
        <f>$F35*N35</f>
        <v>0</v>
      </c>
      <c r="P35" s="427">
        <f>O35/1000000</f>
        <v>0</v>
      </c>
      <c r="Q35" s="742"/>
    </row>
    <row r="36" spans="1:17" ht="18">
      <c r="A36" s="163">
        <v>24</v>
      </c>
      <c r="B36" s="164" t="s">
        <v>181</v>
      </c>
      <c r="C36" s="165">
        <v>4864820</v>
      </c>
      <c r="D36" s="169" t="s">
        <v>12</v>
      </c>
      <c r="E36" s="258" t="s">
        <v>346</v>
      </c>
      <c r="F36" s="170">
        <v>160</v>
      </c>
      <c r="G36" s="455">
        <v>4446</v>
      </c>
      <c r="H36" s="341">
        <v>2914</v>
      </c>
      <c r="I36" s="430">
        <f>G36-H36</f>
        <v>1532</v>
      </c>
      <c r="J36" s="430">
        <f>$F36*I36</f>
        <v>245120</v>
      </c>
      <c r="K36" s="430">
        <f>J36/1000000</f>
        <v>0.24512</v>
      </c>
      <c r="L36" s="455">
        <v>3771</v>
      </c>
      <c r="M36" s="341">
        <v>3771</v>
      </c>
      <c r="N36" s="427">
        <f>L36-M36</f>
        <v>0</v>
      </c>
      <c r="O36" s="427">
        <f>$F36*N36</f>
        <v>0</v>
      </c>
      <c r="P36" s="427">
        <f>O36/1000000</f>
        <v>0</v>
      </c>
      <c r="Q36" s="464"/>
    </row>
    <row r="37" spans="1:17" ht="18" customHeight="1">
      <c r="A37" s="163">
        <v>25</v>
      </c>
      <c r="B37" s="167" t="s">
        <v>182</v>
      </c>
      <c r="C37" s="165">
        <v>4865142</v>
      </c>
      <c r="D37" s="169" t="s">
        <v>12</v>
      </c>
      <c r="E37" s="258" t="s">
        <v>346</v>
      </c>
      <c r="F37" s="170">
        <v>1000</v>
      </c>
      <c r="G37" s="455">
        <v>907368</v>
      </c>
      <c r="H37" s="341">
        <v>907169</v>
      </c>
      <c r="I37" s="430">
        <f>G37-H37</f>
        <v>199</v>
      </c>
      <c r="J37" s="430">
        <f>$F37*I37</f>
        <v>199000</v>
      </c>
      <c r="K37" s="430">
        <f>J37/1000000</f>
        <v>0.199</v>
      </c>
      <c r="L37" s="455">
        <v>62169</v>
      </c>
      <c r="M37" s="341">
        <v>62169</v>
      </c>
      <c r="N37" s="427">
        <f>L37-M37</f>
        <v>0</v>
      </c>
      <c r="O37" s="427">
        <f>$F37*N37</f>
        <v>0</v>
      </c>
      <c r="P37" s="427">
        <f>O37/1000000</f>
        <v>0</v>
      </c>
      <c r="Q37" s="474"/>
    </row>
    <row r="38" spans="1:17" ht="18" customHeight="1">
      <c r="A38" s="163">
        <v>26</v>
      </c>
      <c r="B38" s="167" t="s">
        <v>408</v>
      </c>
      <c r="C38" s="165">
        <v>4864961</v>
      </c>
      <c r="D38" s="169" t="s">
        <v>12</v>
      </c>
      <c r="E38" s="258" t="s">
        <v>346</v>
      </c>
      <c r="F38" s="170">
        <v>1000</v>
      </c>
      <c r="G38" s="455">
        <v>997340</v>
      </c>
      <c r="H38" s="341">
        <v>998425</v>
      </c>
      <c r="I38" s="481">
        <f>G38-H38</f>
        <v>-1085</v>
      </c>
      <c r="J38" s="481">
        <f>$F38*I38</f>
        <v>-1085000</v>
      </c>
      <c r="K38" s="481">
        <f>J38/1000000</f>
        <v>-1.085</v>
      </c>
      <c r="L38" s="455">
        <v>999819</v>
      </c>
      <c r="M38" s="341">
        <v>999819</v>
      </c>
      <c r="N38" s="276">
        <f>L38-M38</f>
        <v>0</v>
      </c>
      <c r="O38" s="276">
        <f>$F38*N38</f>
        <v>0</v>
      </c>
      <c r="P38" s="276">
        <f>O38/1000000</f>
        <v>0</v>
      </c>
      <c r="Q38" s="464"/>
    </row>
    <row r="39" spans="1:17" ht="18" customHeight="1">
      <c r="A39" s="163"/>
      <c r="B39" s="172" t="s">
        <v>186</v>
      </c>
      <c r="C39" s="165"/>
      <c r="D39" s="169"/>
      <c r="E39" s="258"/>
      <c r="F39" s="170"/>
      <c r="G39" s="107"/>
      <c r="H39" s="400"/>
      <c r="I39" s="430"/>
      <c r="J39" s="430"/>
      <c r="K39" s="430"/>
      <c r="L39" s="401"/>
      <c r="M39" s="400"/>
      <c r="N39" s="427"/>
      <c r="O39" s="427"/>
      <c r="P39" s="427"/>
      <c r="Q39" s="503"/>
    </row>
    <row r="40" spans="1:17" ht="17.25" customHeight="1">
      <c r="A40" s="163">
        <v>27</v>
      </c>
      <c r="B40" s="164" t="s">
        <v>399</v>
      </c>
      <c r="C40" s="165">
        <v>4864892</v>
      </c>
      <c r="D40" s="169" t="s">
        <v>12</v>
      </c>
      <c r="E40" s="258" t="s">
        <v>346</v>
      </c>
      <c r="F40" s="170">
        <v>-500</v>
      </c>
      <c r="G40" s="340">
        <v>999095</v>
      </c>
      <c r="H40" s="276">
        <v>999095</v>
      </c>
      <c r="I40" s="430">
        <f>G40-H40</f>
        <v>0</v>
      </c>
      <c r="J40" s="430">
        <f>$F40*I40</f>
        <v>0</v>
      </c>
      <c r="K40" s="430">
        <f>J40/1000000</f>
        <v>0</v>
      </c>
      <c r="L40" s="340">
        <v>16668</v>
      </c>
      <c r="M40" s="276">
        <v>16668</v>
      </c>
      <c r="N40" s="427">
        <f>L40-M40</f>
        <v>0</v>
      </c>
      <c r="O40" s="427">
        <f>$F40*N40</f>
        <v>0</v>
      </c>
      <c r="P40" s="427">
        <f>O40/1000000</f>
        <v>0</v>
      </c>
      <c r="Q40" s="503"/>
    </row>
    <row r="41" spans="1:17" ht="17.25" customHeight="1">
      <c r="A41" s="163">
        <v>28</v>
      </c>
      <c r="B41" s="164" t="s">
        <v>402</v>
      </c>
      <c r="C41" s="165">
        <v>4865048</v>
      </c>
      <c r="D41" s="169" t="s">
        <v>12</v>
      </c>
      <c r="E41" s="258" t="s">
        <v>346</v>
      </c>
      <c r="F41" s="168">
        <v>-250</v>
      </c>
      <c r="G41" s="340">
        <v>999868</v>
      </c>
      <c r="H41" s="276">
        <v>999868</v>
      </c>
      <c r="I41" s="481">
        <f>G41-H41</f>
        <v>0</v>
      </c>
      <c r="J41" s="481">
        <f>$F41*I41</f>
        <v>0</v>
      </c>
      <c r="K41" s="481">
        <f>J41/1000000</f>
        <v>0</v>
      </c>
      <c r="L41" s="340">
        <v>999850</v>
      </c>
      <c r="M41" s="276">
        <v>999850</v>
      </c>
      <c r="N41" s="276">
        <f>L41-M41</f>
        <v>0</v>
      </c>
      <c r="O41" s="276">
        <f>$F41*N41</f>
        <v>0</v>
      </c>
      <c r="P41" s="276">
        <f>O41/1000000</f>
        <v>0</v>
      </c>
      <c r="Q41" s="503"/>
    </row>
    <row r="42" spans="1:17" ht="17.25" customHeight="1">
      <c r="A42" s="163">
        <v>29</v>
      </c>
      <c r="B42" s="164" t="s">
        <v>119</v>
      </c>
      <c r="C42" s="165">
        <v>4902508</v>
      </c>
      <c r="D42" s="169" t="s">
        <v>12</v>
      </c>
      <c r="E42" s="258" t="s">
        <v>346</v>
      </c>
      <c r="F42" s="165">
        <v>-833.33</v>
      </c>
      <c r="G42" s="340">
        <v>0</v>
      </c>
      <c r="H42" s="276">
        <v>0</v>
      </c>
      <c r="I42" s="430">
        <f>G42-H42</f>
        <v>0</v>
      </c>
      <c r="J42" s="430">
        <f>$F42*I42</f>
        <v>0</v>
      </c>
      <c r="K42" s="430">
        <f>J42/1000000</f>
        <v>0</v>
      </c>
      <c r="L42" s="340">
        <v>999580</v>
      </c>
      <c r="M42" s="276">
        <v>999580</v>
      </c>
      <c r="N42" s="427">
        <f>L42-M42</f>
        <v>0</v>
      </c>
      <c r="O42" s="427">
        <f>$F42*N42</f>
        <v>0</v>
      </c>
      <c r="P42" s="427">
        <f>O42/1000000</f>
        <v>0</v>
      </c>
      <c r="Q42" s="503"/>
    </row>
    <row r="43" spans="1:17" ht="16.5" customHeight="1" thickBot="1">
      <c r="A43" s="163"/>
      <c r="B43" s="458"/>
      <c r="C43" s="458"/>
      <c r="D43" s="458"/>
      <c r="E43" s="458"/>
      <c r="F43" s="179"/>
      <c r="G43" s="180"/>
      <c r="H43" s="458"/>
      <c r="I43" s="458"/>
      <c r="J43" s="458"/>
      <c r="K43" s="179"/>
      <c r="L43" s="180"/>
      <c r="M43" s="458"/>
      <c r="N43" s="458"/>
      <c r="O43" s="458"/>
      <c r="P43" s="179"/>
      <c r="Q43" s="180"/>
    </row>
    <row r="44" spans="1:17" ht="18" customHeight="1" thickTop="1">
      <c r="A44" s="162"/>
      <c r="B44" s="164"/>
      <c r="C44" s="165"/>
      <c r="D44" s="166"/>
      <c r="E44" s="258"/>
      <c r="F44" s="165"/>
      <c r="G44" s="165"/>
      <c r="H44" s="400"/>
      <c r="I44" s="400"/>
      <c r="J44" s="400"/>
      <c r="K44" s="400"/>
      <c r="L44" s="525"/>
      <c r="M44" s="400"/>
      <c r="N44" s="400"/>
      <c r="O44" s="400"/>
      <c r="P44" s="400"/>
      <c r="Q44" s="475"/>
    </row>
    <row r="45" spans="1:17" ht="21" customHeight="1" thickBot="1">
      <c r="A45" s="183"/>
      <c r="B45" s="403"/>
      <c r="C45" s="176"/>
      <c r="D45" s="178"/>
      <c r="E45" s="175"/>
      <c r="F45" s="176"/>
      <c r="G45" s="176"/>
      <c r="H45" s="526"/>
      <c r="I45" s="526"/>
      <c r="J45" s="526"/>
      <c r="K45" s="526"/>
      <c r="L45" s="526"/>
      <c r="M45" s="526"/>
      <c r="N45" s="526"/>
      <c r="O45" s="526"/>
      <c r="P45" s="526"/>
      <c r="Q45" s="527" t="str">
        <f>NDPL!Q1</f>
        <v>NOVEMBER -2017</v>
      </c>
    </row>
    <row r="46" spans="1:17" ht="21.75" customHeight="1" thickTop="1">
      <c r="A46" s="160"/>
      <c r="B46" s="406" t="s">
        <v>348</v>
      </c>
      <c r="C46" s="165"/>
      <c r="D46" s="166"/>
      <c r="E46" s="258"/>
      <c r="F46" s="165"/>
      <c r="G46" s="407"/>
      <c r="H46" s="400"/>
      <c r="I46" s="400"/>
      <c r="J46" s="400"/>
      <c r="K46" s="400"/>
      <c r="L46" s="407"/>
      <c r="M46" s="400"/>
      <c r="N46" s="400"/>
      <c r="O46" s="400"/>
      <c r="P46" s="528"/>
      <c r="Q46" s="529"/>
    </row>
    <row r="47" spans="1:17" ht="21" customHeight="1">
      <c r="A47" s="163"/>
      <c r="B47" s="457" t="s">
        <v>392</v>
      </c>
      <c r="C47" s="165"/>
      <c r="D47" s="166"/>
      <c r="E47" s="258"/>
      <c r="F47" s="165"/>
      <c r="G47" s="107"/>
      <c r="H47" s="400"/>
      <c r="I47" s="400"/>
      <c r="J47" s="400"/>
      <c r="K47" s="400"/>
      <c r="L47" s="107"/>
      <c r="M47" s="400"/>
      <c r="N47" s="400"/>
      <c r="O47" s="400"/>
      <c r="P47" s="400"/>
      <c r="Q47" s="530"/>
    </row>
    <row r="48" spans="1:17" ht="18">
      <c r="A48" s="163">
        <v>30</v>
      </c>
      <c r="B48" s="164" t="s">
        <v>393</v>
      </c>
      <c r="C48" s="165">
        <v>5128418</v>
      </c>
      <c r="D48" s="169" t="s">
        <v>12</v>
      </c>
      <c r="E48" s="258" t="s">
        <v>346</v>
      </c>
      <c r="F48" s="165">
        <v>-1000</v>
      </c>
      <c r="G48" s="455">
        <v>929316</v>
      </c>
      <c r="H48" s="341">
        <v>930949</v>
      </c>
      <c r="I48" s="427">
        <f>G48-H48</f>
        <v>-1633</v>
      </c>
      <c r="J48" s="427">
        <f>$F48*I48</f>
        <v>1633000</v>
      </c>
      <c r="K48" s="427">
        <f>J48/1000000</f>
        <v>1.633</v>
      </c>
      <c r="L48" s="455">
        <v>970568</v>
      </c>
      <c r="M48" s="341">
        <v>970568</v>
      </c>
      <c r="N48" s="427">
        <f>L48-M48</f>
        <v>0</v>
      </c>
      <c r="O48" s="427">
        <f>$F48*N48</f>
        <v>0</v>
      </c>
      <c r="P48" s="427">
        <f>O48/1000000</f>
        <v>0</v>
      </c>
      <c r="Q48" s="531"/>
    </row>
    <row r="49" spans="1:17" ht="18">
      <c r="A49" s="163">
        <v>31</v>
      </c>
      <c r="B49" s="164" t="s">
        <v>404</v>
      </c>
      <c r="C49" s="165">
        <v>5128457</v>
      </c>
      <c r="D49" s="169" t="s">
        <v>12</v>
      </c>
      <c r="E49" s="258" t="s">
        <v>346</v>
      </c>
      <c r="F49" s="165">
        <v>-500</v>
      </c>
      <c r="G49" s="455">
        <v>967645</v>
      </c>
      <c r="H49" s="341">
        <v>970661</v>
      </c>
      <c r="I49" s="282">
        <f>G49-H49</f>
        <v>-3016</v>
      </c>
      <c r="J49" s="282">
        <f>$F49*I49</f>
        <v>1508000</v>
      </c>
      <c r="K49" s="282">
        <f>J49/1000000</f>
        <v>1.508</v>
      </c>
      <c r="L49" s="455">
        <v>998214</v>
      </c>
      <c r="M49" s="341">
        <v>998214</v>
      </c>
      <c r="N49" s="282">
        <f>L49-M49</f>
        <v>0</v>
      </c>
      <c r="O49" s="282">
        <f>$F49*N49</f>
        <v>0</v>
      </c>
      <c r="P49" s="282">
        <f>O49/1000000</f>
        <v>0</v>
      </c>
      <c r="Q49" s="531"/>
    </row>
    <row r="50" spans="1:17" ht="18">
      <c r="A50" s="163"/>
      <c r="B50" s="457" t="s">
        <v>396</v>
      </c>
      <c r="C50" s="165"/>
      <c r="D50" s="169"/>
      <c r="E50" s="258"/>
      <c r="F50" s="165"/>
      <c r="G50" s="340"/>
      <c r="H50" s="341"/>
      <c r="I50" s="427"/>
      <c r="J50" s="427"/>
      <c r="K50" s="427"/>
      <c r="L50" s="340"/>
      <c r="M50" s="341"/>
      <c r="N50" s="427"/>
      <c r="O50" s="427"/>
      <c r="P50" s="427"/>
      <c r="Q50" s="531"/>
    </row>
    <row r="51" spans="1:17" ht="18">
      <c r="A51" s="163">
        <v>32</v>
      </c>
      <c r="B51" s="164" t="s">
        <v>393</v>
      </c>
      <c r="C51" s="165">
        <v>4864891</v>
      </c>
      <c r="D51" s="169" t="s">
        <v>12</v>
      </c>
      <c r="E51" s="258" t="s">
        <v>346</v>
      </c>
      <c r="F51" s="165">
        <v>-2000</v>
      </c>
      <c r="G51" s="455">
        <v>996457</v>
      </c>
      <c r="H51" s="341">
        <v>996618</v>
      </c>
      <c r="I51" s="427">
        <f>G51-H51</f>
        <v>-161</v>
      </c>
      <c r="J51" s="427">
        <f>$F51*I51</f>
        <v>322000</v>
      </c>
      <c r="K51" s="427">
        <f>J51/1000000</f>
        <v>0.322</v>
      </c>
      <c r="L51" s="455">
        <v>999721</v>
      </c>
      <c r="M51" s="341">
        <v>999721</v>
      </c>
      <c r="N51" s="427">
        <f>L51-M51</f>
        <v>0</v>
      </c>
      <c r="O51" s="427">
        <f>$F51*N51</f>
        <v>0</v>
      </c>
      <c r="P51" s="427">
        <f>O51/1000000</f>
        <v>0</v>
      </c>
      <c r="Q51" s="531"/>
    </row>
    <row r="52" spans="1:17" ht="18">
      <c r="A52" s="163">
        <v>33</v>
      </c>
      <c r="B52" s="164" t="s">
        <v>404</v>
      </c>
      <c r="C52" s="165">
        <v>4864925</v>
      </c>
      <c r="D52" s="169" t="s">
        <v>12</v>
      </c>
      <c r="E52" s="258" t="s">
        <v>346</v>
      </c>
      <c r="F52" s="165">
        <v>-1000</v>
      </c>
      <c r="G52" s="455">
        <v>993827</v>
      </c>
      <c r="H52" s="341">
        <v>994215</v>
      </c>
      <c r="I52" s="427">
        <f>G52-H52</f>
        <v>-388</v>
      </c>
      <c r="J52" s="427">
        <f>$F52*I52</f>
        <v>388000</v>
      </c>
      <c r="K52" s="427">
        <f>J52/1000000</f>
        <v>0.388</v>
      </c>
      <c r="L52" s="455">
        <v>999418</v>
      </c>
      <c r="M52" s="341">
        <v>999418</v>
      </c>
      <c r="N52" s="427">
        <f>L52-M52</f>
        <v>0</v>
      </c>
      <c r="O52" s="427">
        <f>$F52*N52</f>
        <v>0</v>
      </c>
      <c r="P52" s="427">
        <f>O52/1000000</f>
        <v>0</v>
      </c>
      <c r="Q52" s="531"/>
    </row>
    <row r="53" spans="1:17" ht="18" customHeight="1">
      <c r="A53" s="163"/>
      <c r="B53" s="171" t="s">
        <v>187</v>
      </c>
      <c r="C53" s="165"/>
      <c r="D53" s="166"/>
      <c r="E53" s="258"/>
      <c r="F53" s="170"/>
      <c r="G53" s="107"/>
      <c r="H53" s="400"/>
      <c r="I53" s="400"/>
      <c r="J53" s="400"/>
      <c r="K53" s="400"/>
      <c r="L53" s="401"/>
      <c r="M53" s="400"/>
      <c r="N53" s="400"/>
      <c r="O53" s="400"/>
      <c r="P53" s="400"/>
      <c r="Q53" s="467"/>
    </row>
    <row r="54" spans="1:17" ht="18">
      <c r="A54" s="163">
        <v>34</v>
      </c>
      <c r="B54" s="173" t="s">
        <v>211</v>
      </c>
      <c r="C54" s="165">
        <v>4865133</v>
      </c>
      <c r="D54" s="169" t="s">
        <v>12</v>
      </c>
      <c r="E54" s="258" t="s">
        <v>346</v>
      </c>
      <c r="F54" s="170">
        <v>100</v>
      </c>
      <c r="G54" s="340">
        <v>414196</v>
      </c>
      <c r="H54" s="341">
        <v>408912</v>
      </c>
      <c r="I54" s="427">
        <f>G54-H54</f>
        <v>5284</v>
      </c>
      <c r="J54" s="427">
        <f>$F54*I54</f>
        <v>528400</v>
      </c>
      <c r="K54" s="427">
        <f>J54/1000000</f>
        <v>0.5284</v>
      </c>
      <c r="L54" s="340">
        <v>49064</v>
      </c>
      <c r="M54" s="341">
        <v>49064</v>
      </c>
      <c r="N54" s="427">
        <f>L54-M54</f>
        <v>0</v>
      </c>
      <c r="O54" s="427">
        <f>$F54*N54</f>
        <v>0</v>
      </c>
      <c r="P54" s="427">
        <f>O54/1000000</f>
        <v>0</v>
      </c>
      <c r="Q54" s="467"/>
    </row>
    <row r="55" spans="1:17" ht="18" customHeight="1">
      <c r="A55" s="163"/>
      <c r="B55" s="171" t="s">
        <v>189</v>
      </c>
      <c r="C55" s="165"/>
      <c r="D55" s="169"/>
      <c r="E55" s="258"/>
      <c r="F55" s="170"/>
      <c r="G55" s="107"/>
      <c r="H55" s="400"/>
      <c r="I55" s="427"/>
      <c r="J55" s="427"/>
      <c r="K55" s="427"/>
      <c r="L55" s="401"/>
      <c r="M55" s="400"/>
      <c r="N55" s="427"/>
      <c r="O55" s="427"/>
      <c r="P55" s="427"/>
      <c r="Q55" s="467"/>
    </row>
    <row r="56" spans="1:17" s="762" customFormat="1" ht="18" customHeight="1">
      <c r="A56" s="796">
        <v>35</v>
      </c>
      <c r="B56" s="797" t="s">
        <v>176</v>
      </c>
      <c r="C56" s="798">
        <v>4865076</v>
      </c>
      <c r="D56" s="799" t="s">
        <v>12</v>
      </c>
      <c r="E56" s="800" t="s">
        <v>346</v>
      </c>
      <c r="F56" s="801">
        <v>100</v>
      </c>
      <c r="G56" s="802">
        <v>4930</v>
      </c>
      <c r="H56" s="759">
        <v>6198</v>
      </c>
      <c r="I56" s="791">
        <f>G56-H56</f>
        <v>-1268</v>
      </c>
      <c r="J56" s="791">
        <f>$F56*I56</f>
        <v>-126800</v>
      </c>
      <c r="K56" s="791">
        <f>J56/1000000</f>
        <v>-0.1268</v>
      </c>
      <c r="L56" s="802">
        <v>26603</v>
      </c>
      <c r="M56" s="759">
        <v>29912</v>
      </c>
      <c r="N56" s="791">
        <f>L56-M56</f>
        <v>-3309</v>
      </c>
      <c r="O56" s="791">
        <f>$F56*N56</f>
        <v>-330900</v>
      </c>
      <c r="P56" s="791">
        <f>O56/1000000</f>
        <v>-0.3309</v>
      </c>
      <c r="Q56" s="761"/>
    </row>
    <row r="57" spans="1:17" s="762" customFormat="1" ht="18" customHeight="1">
      <c r="A57" s="796">
        <v>36</v>
      </c>
      <c r="B57" s="843" t="s">
        <v>190</v>
      </c>
      <c r="C57" s="798">
        <v>4865077</v>
      </c>
      <c r="D57" s="799" t="s">
        <v>12</v>
      </c>
      <c r="E57" s="800" t="s">
        <v>346</v>
      </c>
      <c r="F57" s="801">
        <v>100</v>
      </c>
      <c r="G57" s="844">
        <v>0</v>
      </c>
      <c r="H57" s="845">
        <v>0</v>
      </c>
      <c r="I57" s="791">
        <f>G57-H57</f>
        <v>0</v>
      </c>
      <c r="J57" s="791">
        <f>$F57*I57</f>
        <v>0</v>
      </c>
      <c r="K57" s="791">
        <f>J57/1000000</f>
        <v>0</v>
      </c>
      <c r="L57" s="846">
        <v>0</v>
      </c>
      <c r="M57" s="845">
        <v>0</v>
      </c>
      <c r="N57" s="791">
        <f>L57-M57</f>
        <v>0</v>
      </c>
      <c r="O57" s="791">
        <f>$F57*N57</f>
        <v>0</v>
      </c>
      <c r="P57" s="791">
        <f>O57/1000000</f>
        <v>0</v>
      </c>
      <c r="Q57" s="761"/>
    </row>
    <row r="58" spans="1:17" ht="18" customHeight="1">
      <c r="A58" s="163"/>
      <c r="B58" s="171" t="s">
        <v>170</v>
      </c>
      <c r="C58" s="165"/>
      <c r="D58" s="169"/>
      <c r="E58" s="258"/>
      <c r="F58" s="170"/>
      <c r="G58" s="107"/>
      <c r="H58" s="400"/>
      <c r="I58" s="427"/>
      <c r="J58" s="427"/>
      <c r="K58" s="427"/>
      <c r="L58" s="401"/>
      <c r="M58" s="400"/>
      <c r="N58" s="427"/>
      <c r="O58" s="427"/>
      <c r="P58" s="427"/>
      <c r="Q58" s="467"/>
    </row>
    <row r="59" spans="1:17" ht="18" customHeight="1">
      <c r="A59" s="163">
        <v>37</v>
      </c>
      <c r="B59" s="164" t="s">
        <v>183</v>
      </c>
      <c r="C59" s="165">
        <v>4865093</v>
      </c>
      <c r="D59" s="169" t="s">
        <v>12</v>
      </c>
      <c r="E59" s="258" t="s">
        <v>346</v>
      </c>
      <c r="F59" s="170">
        <v>100</v>
      </c>
      <c r="G59" s="455">
        <v>94648</v>
      </c>
      <c r="H59" s="341">
        <v>92358</v>
      </c>
      <c r="I59" s="427">
        <f>G59-H59</f>
        <v>2290</v>
      </c>
      <c r="J59" s="427">
        <f>$F59*I59</f>
        <v>229000</v>
      </c>
      <c r="K59" s="427">
        <f>J59/1000000</f>
        <v>0.229</v>
      </c>
      <c r="L59" s="455">
        <v>71740</v>
      </c>
      <c r="M59" s="341">
        <v>71740</v>
      </c>
      <c r="N59" s="427">
        <f>L59-M59</f>
        <v>0</v>
      </c>
      <c r="O59" s="427">
        <f>$F59*N59</f>
        <v>0</v>
      </c>
      <c r="P59" s="427">
        <f>O59/1000000</f>
        <v>0</v>
      </c>
      <c r="Q59" s="467"/>
    </row>
    <row r="60" spans="1:17" ht="19.5" customHeight="1">
      <c r="A60" s="163">
        <v>38</v>
      </c>
      <c r="B60" s="167" t="s">
        <v>184</v>
      </c>
      <c r="C60" s="165">
        <v>4865094</v>
      </c>
      <c r="D60" s="169" t="s">
        <v>12</v>
      </c>
      <c r="E60" s="258" t="s">
        <v>346</v>
      </c>
      <c r="F60" s="170">
        <v>100</v>
      </c>
      <c r="G60" s="455">
        <v>103752</v>
      </c>
      <c r="H60" s="341">
        <v>103180</v>
      </c>
      <c r="I60" s="427">
        <f>G60-H60</f>
        <v>572</v>
      </c>
      <c r="J60" s="427">
        <f>$F60*I60</f>
        <v>57200</v>
      </c>
      <c r="K60" s="427">
        <f>J60/1000000</f>
        <v>0.0572</v>
      </c>
      <c r="L60" s="455">
        <v>72466</v>
      </c>
      <c r="M60" s="341">
        <v>72466</v>
      </c>
      <c r="N60" s="427">
        <f>L60-M60</f>
        <v>0</v>
      </c>
      <c r="O60" s="427">
        <f>$F60*N60</f>
        <v>0</v>
      </c>
      <c r="P60" s="427">
        <f>O60/1000000</f>
        <v>0</v>
      </c>
      <c r="Q60" s="467"/>
    </row>
    <row r="61" spans="1:17" ht="22.5" customHeight="1">
      <c r="A61" s="163">
        <v>39</v>
      </c>
      <c r="B61" s="173" t="s">
        <v>210</v>
      </c>
      <c r="C61" s="165">
        <v>5269199</v>
      </c>
      <c r="D61" s="169" t="s">
        <v>12</v>
      </c>
      <c r="E61" s="258" t="s">
        <v>346</v>
      </c>
      <c r="F61" s="170">
        <v>100</v>
      </c>
      <c r="G61" s="455">
        <v>31613</v>
      </c>
      <c r="H61" s="456">
        <v>28639</v>
      </c>
      <c r="I61" s="430">
        <f>G61-H61</f>
        <v>2974</v>
      </c>
      <c r="J61" s="430">
        <f>$F61*I61</f>
        <v>297400</v>
      </c>
      <c r="K61" s="430">
        <f>J61/1000000</f>
        <v>0.2974</v>
      </c>
      <c r="L61" s="455">
        <v>33196</v>
      </c>
      <c r="M61" s="456">
        <v>33196</v>
      </c>
      <c r="N61" s="430">
        <f>L61-M61</f>
        <v>0</v>
      </c>
      <c r="O61" s="430">
        <f>$F61*N61</f>
        <v>0</v>
      </c>
      <c r="P61" s="430">
        <f>O61/1000000</f>
        <v>0</v>
      </c>
      <c r="Q61" s="650"/>
    </row>
    <row r="62" spans="1:17" ht="19.5" customHeight="1">
      <c r="A62" s="163"/>
      <c r="B62" s="171" t="s">
        <v>176</v>
      </c>
      <c r="C62" s="165"/>
      <c r="D62" s="169"/>
      <c r="E62" s="166"/>
      <c r="F62" s="170"/>
      <c r="G62" s="340"/>
      <c r="H62" s="341"/>
      <c r="I62" s="427"/>
      <c r="J62" s="427"/>
      <c r="K62" s="427"/>
      <c r="L62" s="401"/>
      <c r="M62" s="400"/>
      <c r="N62" s="427"/>
      <c r="O62" s="427"/>
      <c r="P62" s="427"/>
      <c r="Q62" s="467"/>
    </row>
    <row r="63" spans="1:17" ht="18">
      <c r="A63" s="163">
        <v>40</v>
      </c>
      <c r="B63" s="164" t="s">
        <v>177</v>
      </c>
      <c r="C63" s="165">
        <v>4865143</v>
      </c>
      <c r="D63" s="169" t="s">
        <v>12</v>
      </c>
      <c r="E63" s="166" t="s">
        <v>13</v>
      </c>
      <c r="F63" s="170">
        <v>100</v>
      </c>
      <c r="G63" s="340">
        <v>187967</v>
      </c>
      <c r="H63" s="341">
        <v>185177</v>
      </c>
      <c r="I63" s="427">
        <f>G63-H63</f>
        <v>2790</v>
      </c>
      <c r="J63" s="427">
        <f>$F63*I63</f>
        <v>279000</v>
      </c>
      <c r="K63" s="427">
        <f>J63/1000000</f>
        <v>0.279</v>
      </c>
      <c r="L63" s="340">
        <v>913602</v>
      </c>
      <c r="M63" s="341">
        <v>913602</v>
      </c>
      <c r="N63" s="427">
        <f>L63-M63</f>
        <v>0</v>
      </c>
      <c r="O63" s="427">
        <f>$F63*N63</f>
        <v>0</v>
      </c>
      <c r="P63" s="427">
        <f>O63/1000000</f>
        <v>0</v>
      </c>
      <c r="Q63" s="501"/>
    </row>
    <row r="64" spans="1:20" ht="18" customHeight="1" thickBot="1">
      <c r="A64" s="174"/>
      <c r="B64" s="175"/>
      <c r="C64" s="176"/>
      <c r="D64" s="177"/>
      <c r="E64" s="178"/>
      <c r="F64" s="179"/>
      <c r="G64" s="180"/>
      <c r="H64" s="177"/>
      <c r="I64" s="183"/>
      <c r="J64" s="183"/>
      <c r="K64" s="183"/>
      <c r="L64" s="532"/>
      <c r="M64" s="177"/>
      <c r="N64" s="183"/>
      <c r="O64" s="183"/>
      <c r="P64" s="183"/>
      <c r="Q64" s="533"/>
      <c r="R64" s="92"/>
      <c r="S64" s="92"/>
      <c r="T64" s="92"/>
    </row>
    <row r="65" spans="1:20" ht="15.75" customHeight="1" thickTop="1">
      <c r="A65" s="534"/>
      <c r="B65" s="534"/>
      <c r="C65" s="534"/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4"/>
      <c r="P65" s="534"/>
      <c r="Q65" s="92"/>
      <c r="R65" s="92"/>
      <c r="S65" s="92"/>
      <c r="T65" s="92"/>
    </row>
    <row r="66" spans="1:20" ht="24" thickBot="1">
      <c r="A66" s="398" t="s">
        <v>366</v>
      </c>
      <c r="G66" s="506"/>
      <c r="H66" s="506"/>
      <c r="I66" s="48" t="s">
        <v>397</v>
      </c>
      <c r="J66" s="506"/>
      <c r="K66" s="506"/>
      <c r="L66" s="506"/>
      <c r="M66" s="506"/>
      <c r="N66" s="48" t="s">
        <v>398</v>
      </c>
      <c r="O66" s="506"/>
      <c r="P66" s="506"/>
      <c r="R66" s="92"/>
      <c r="S66" s="92"/>
      <c r="T66" s="92"/>
    </row>
    <row r="67" spans="1:20" ht="39.75" thickBot="1" thickTop="1">
      <c r="A67" s="535" t="s">
        <v>8</v>
      </c>
      <c r="B67" s="536" t="s">
        <v>9</v>
      </c>
      <c r="C67" s="537" t="s">
        <v>1</v>
      </c>
      <c r="D67" s="537" t="s">
        <v>2</v>
      </c>
      <c r="E67" s="537" t="s">
        <v>3</v>
      </c>
      <c r="F67" s="537" t="s">
        <v>10</v>
      </c>
      <c r="G67" s="535" t="str">
        <f>G5</f>
        <v>FINAL READING 01/12/2017</v>
      </c>
      <c r="H67" s="537" t="str">
        <f>H5</f>
        <v>INTIAL READING 01/11/2017</v>
      </c>
      <c r="I67" s="537" t="s">
        <v>4</v>
      </c>
      <c r="J67" s="537" t="s">
        <v>5</v>
      </c>
      <c r="K67" s="537" t="s">
        <v>6</v>
      </c>
      <c r="L67" s="535" t="str">
        <f>G67</f>
        <v>FINAL READING 01/12/2017</v>
      </c>
      <c r="M67" s="537" t="str">
        <f>H67</f>
        <v>INTIAL READING 01/11/2017</v>
      </c>
      <c r="N67" s="537" t="s">
        <v>4</v>
      </c>
      <c r="O67" s="537" t="s">
        <v>5</v>
      </c>
      <c r="P67" s="537" t="s">
        <v>6</v>
      </c>
      <c r="Q67" s="538" t="s">
        <v>309</v>
      </c>
      <c r="R67" s="92"/>
      <c r="S67" s="92"/>
      <c r="T67" s="92"/>
    </row>
    <row r="68" spans="1:20" ht="15.75" customHeight="1" thickTop="1">
      <c r="A68" s="539"/>
      <c r="B68" s="457" t="s">
        <v>392</v>
      </c>
      <c r="C68" s="540"/>
      <c r="D68" s="540"/>
      <c r="E68" s="540"/>
      <c r="F68" s="541"/>
      <c r="G68" s="540"/>
      <c r="H68" s="540"/>
      <c r="I68" s="540"/>
      <c r="J68" s="540"/>
      <c r="K68" s="541"/>
      <c r="L68" s="540"/>
      <c r="M68" s="540"/>
      <c r="N68" s="540"/>
      <c r="O68" s="540"/>
      <c r="P68" s="540"/>
      <c r="Q68" s="542"/>
      <c r="R68" s="92"/>
      <c r="S68" s="92"/>
      <c r="T68" s="92"/>
    </row>
    <row r="69" spans="1:20" ht="15.75" customHeight="1">
      <c r="A69" s="163">
        <v>1</v>
      </c>
      <c r="B69" s="164" t="s">
        <v>439</v>
      </c>
      <c r="C69" s="165">
        <v>5295127</v>
      </c>
      <c r="D69" s="347" t="s">
        <v>12</v>
      </c>
      <c r="E69" s="326" t="s">
        <v>346</v>
      </c>
      <c r="F69" s="170">
        <v>-100</v>
      </c>
      <c r="G69" s="340">
        <v>272563</v>
      </c>
      <c r="H69" s="341">
        <v>265615</v>
      </c>
      <c r="I69" s="276">
        <f>G69-H69</f>
        <v>6948</v>
      </c>
      <c r="J69" s="276">
        <f>$F69*I69</f>
        <v>-694800</v>
      </c>
      <c r="K69" s="276">
        <f>J69/1000000</f>
        <v>-0.6948</v>
      </c>
      <c r="L69" s="340">
        <v>7998</v>
      </c>
      <c r="M69" s="341">
        <v>7998</v>
      </c>
      <c r="N69" s="276">
        <f>L69-M69</f>
        <v>0</v>
      </c>
      <c r="O69" s="276">
        <f>$F69*N69</f>
        <v>0</v>
      </c>
      <c r="P69" s="276">
        <f>O69/1000000</f>
        <v>0</v>
      </c>
      <c r="Q69" s="479"/>
      <c r="R69" s="92"/>
      <c r="S69" s="92"/>
      <c r="T69" s="92"/>
    </row>
    <row r="70" spans="1:20" ht="15.75" customHeight="1">
      <c r="A70" s="163">
        <v>2</v>
      </c>
      <c r="B70" s="164" t="s">
        <v>442</v>
      </c>
      <c r="C70" s="165">
        <v>5128400</v>
      </c>
      <c r="D70" s="347" t="s">
        <v>12</v>
      </c>
      <c r="E70" s="326" t="s">
        <v>346</v>
      </c>
      <c r="F70" s="170">
        <v>-1000</v>
      </c>
      <c r="G70" s="340">
        <v>4666</v>
      </c>
      <c r="H70" s="341">
        <v>4420</v>
      </c>
      <c r="I70" s="276">
        <f>G70-H70</f>
        <v>246</v>
      </c>
      <c r="J70" s="276">
        <f>$F70*I70</f>
        <v>-246000</v>
      </c>
      <c r="K70" s="276">
        <f>J70/1000000</f>
        <v>-0.246</v>
      </c>
      <c r="L70" s="340">
        <v>338</v>
      </c>
      <c r="M70" s="341">
        <v>338</v>
      </c>
      <c r="N70" s="276">
        <f>L70-M70</f>
        <v>0</v>
      </c>
      <c r="O70" s="276">
        <f>$F70*N70</f>
        <v>0</v>
      </c>
      <c r="P70" s="276">
        <f>O70/1000000</f>
        <v>0</v>
      </c>
      <c r="Q70" s="479"/>
      <c r="R70" s="92"/>
      <c r="S70" s="92"/>
      <c r="T70" s="92"/>
    </row>
    <row r="71" spans="1:20" ht="15.75" customHeight="1">
      <c r="A71" s="543"/>
      <c r="B71" s="315" t="s">
        <v>363</v>
      </c>
      <c r="C71" s="334"/>
      <c r="D71" s="347"/>
      <c r="E71" s="326"/>
      <c r="F71" s="170"/>
      <c r="G71" s="167"/>
      <c r="H71" s="167"/>
      <c r="I71" s="167"/>
      <c r="J71" s="167"/>
      <c r="K71" s="167"/>
      <c r="L71" s="543"/>
      <c r="M71" s="167"/>
      <c r="N71" s="167"/>
      <c r="O71" s="167"/>
      <c r="P71" s="167"/>
      <c r="Q71" s="479"/>
      <c r="R71" s="92"/>
      <c r="S71" s="92"/>
      <c r="T71" s="92"/>
    </row>
    <row r="72" spans="1:20" ht="15.75" customHeight="1">
      <c r="A72" s="163">
        <v>3</v>
      </c>
      <c r="B72" s="164" t="s">
        <v>364</v>
      </c>
      <c r="C72" s="165">
        <v>4902555</v>
      </c>
      <c r="D72" s="347" t="s">
        <v>12</v>
      </c>
      <c r="E72" s="326" t="s">
        <v>346</v>
      </c>
      <c r="F72" s="170">
        <v>-75</v>
      </c>
      <c r="G72" s="340">
        <v>9492</v>
      </c>
      <c r="H72" s="341">
        <v>8916</v>
      </c>
      <c r="I72" s="276">
        <f>G72-H72</f>
        <v>576</v>
      </c>
      <c r="J72" s="276">
        <f>$F72*I72</f>
        <v>-43200</v>
      </c>
      <c r="K72" s="276">
        <f>J72/1000000</f>
        <v>-0.0432</v>
      </c>
      <c r="L72" s="340">
        <v>14524</v>
      </c>
      <c r="M72" s="341">
        <v>14524</v>
      </c>
      <c r="N72" s="276">
        <f>L72-M72</f>
        <v>0</v>
      </c>
      <c r="O72" s="276">
        <f>$F72*N72</f>
        <v>0</v>
      </c>
      <c r="P72" s="276">
        <f>O72/1000000</f>
        <v>0</v>
      </c>
      <c r="Q72" s="479"/>
      <c r="R72" s="92"/>
      <c r="S72" s="92"/>
      <c r="T72" s="92"/>
    </row>
    <row r="73" spans="1:20" s="509" customFormat="1" ht="15.75" customHeight="1" thickBot="1">
      <c r="A73" s="174">
        <v>4</v>
      </c>
      <c r="B73" s="458" t="s">
        <v>365</v>
      </c>
      <c r="C73" s="176">
        <v>4902581</v>
      </c>
      <c r="D73" s="177" t="s">
        <v>12</v>
      </c>
      <c r="E73" s="178" t="s">
        <v>346</v>
      </c>
      <c r="F73" s="183">
        <v>-100</v>
      </c>
      <c r="G73" s="842">
        <v>4492</v>
      </c>
      <c r="H73" s="183">
        <v>4188</v>
      </c>
      <c r="I73" s="183">
        <f>G73-H73</f>
        <v>304</v>
      </c>
      <c r="J73" s="183">
        <f>$F73*I73</f>
        <v>-30400</v>
      </c>
      <c r="K73" s="183">
        <f>J73/1000000</f>
        <v>-0.0304</v>
      </c>
      <c r="L73" s="174">
        <v>5818</v>
      </c>
      <c r="M73" s="183">
        <v>5818</v>
      </c>
      <c r="N73" s="183">
        <f>L73-M73</f>
        <v>0</v>
      </c>
      <c r="O73" s="183">
        <f>$F73*N73</f>
        <v>0</v>
      </c>
      <c r="P73" s="183">
        <f>O73/1000000</f>
        <v>0</v>
      </c>
      <c r="Q73" s="533"/>
      <c r="R73" s="260"/>
      <c r="S73" s="260"/>
      <c r="T73" s="260"/>
    </row>
    <row r="74" spans="1:20" ht="15.75" customHeight="1" thickTop="1">
      <c r="A74" s="534"/>
      <c r="B74" s="534"/>
      <c r="C74" s="534"/>
      <c r="D74" s="534"/>
      <c r="E74" s="534"/>
      <c r="F74" s="534"/>
      <c r="G74" s="534"/>
      <c r="H74" s="534"/>
      <c r="I74" s="534"/>
      <c r="J74" s="534"/>
      <c r="K74" s="534"/>
      <c r="L74" s="534"/>
      <c r="M74" s="534"/>
      <c r="N74" s="534"/>
      <c r="O74" s="534"/>
      <c r="P74" s="534"/>
      <c r="Q74" s="92"/>
      <c r="R74" s="92"/>
      <c r="S74" s="92"/>
      <c r="T74" s="92"/>
    </row>
    <row r="75" spans="1:20" ht="15.75" customHeight="1">
      <c r="A75" s="534"/>
      <c r="B75" s="534"/>
      <c r="C75" s="534"/>
      <c r="D75" s="534"/>
      <c r="E75" s="534"/>
      <c r="F75" s="534"/>
      <c r="G75" s="534"/>
      <c r="H75" s="534"/>
      <c r="I75" s="534"/>
      <c r="J75" s="534"/>
      <c r="K75" s="534"/>
      <c r="L75" s="534"/>
      <c r="M75" s="534"/>
      <c r="N75" s="534"/>
      <c r="O75" s="534"/>
      <c r="P75" s="534"/>
      <c r="Q75" s="92"/>
      <c r="R75" s="92"/>
      <c r="S75" s="92"/>
      <c r="T75" s="92"/>
    </row>
    <row r="76" spans="1:16" ht="25.5" customHeight="1">
      <c r="A76" s="181" t="s">
        <v>338</v>
      </c>
      <c r="B76" s="515"/>
      <c r="C76" s="78"/>
      <c r="D76" s="515"/>
      <c r="E76" s="515"/>
      <c r="F76" s="515"/>
      <c r="G76" s="515"/>
      <c r="H76" s="515"/>
      <c r="I76" s="515"/>
      <c r="J76" s="515"/>
      <c r="K76" s="651">
        <f>SUM(K9:K64)+SUM(K72:K73)-K33</f>
        <v>-0.160917819999999</v>
      </c>
      <c r="L76" s="652"/>
      <c r="M76" s="652"/>
      <c r="N76" s="652"/>
      <c r="O76" s="652"/>
      <c r="P76" s="651">
        <f>SUM(P9:P64)+SUM(P72:P73)-P33</f>
        <v>-0.16710000000000003</v>
      </c>
    </row>
    <row r="77" spans="1:16" ht="12.75">
      <c r="A77" s="515"/>
      <c r="B77" s="515"/>
      <c r="C77" s="515"/>
      <c r="D77" s="515"/>
      <c r="E77" s="515"/>
      <c r="F77" s="515"/>
      <c r="G77" s="515"/>
      <c r="H77" s="515"/>
      <c r="I77" s="515"/>
      <c r="J77" s="515"/>
      <c r="K77" s="515"/>
      <c r="L77" s="515"/>
      <c r="M77" s="515"/>
      <c r="N77" s="515"/>
      <c r="O77" s="515"/>
      <c r="P77" s="515"/>
    </row>
    <row r="78" spans="1:16" ht="9.75" customHeight="1">
      <c r="A78" s="515"/>
      <c r="B78" s="515"/>
      <c r="C78" s="515"/>
      <c r="D78" s="515"/>
      <c r="E78" s="515"/>
      <c r="F78" s="515"/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12.75" hidden="1">
      <c r="A79" s="515"/>
      <c r="B79" s="515"/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16" ht="23.25" customHeight="1" thickBot="1">
      <c r="A80" s="515"/>
      <c r="B80" s="515"/>
      <c r="C80" s="653"/>
      <c r="D80" s="515"/>
      <c r="E80" s="515"/>
      <c r="F80" s="515"/>
      <c r="G80" s="515"/>
      <c r="H80" s="515"/>
      <c r="I80" s="515"/>
      <c r="J80" s="654"/>
      <c r="K80" s="596" t="s">
        <v>339</v>
      </c>
      <c r="L80" s="515"/>
      <c r="M80" s="515"/>
      <c r="N80" s="515"/>
      <c r="O80" s="515"/>
      <c r="P80" s="596" t="s">
        <v>340</v>
      </c>
    </row>
    <row r="81" spans="1:17" ht="20.25">
      <c r="A81" s="655"/>
      <c r="B81" s="656"/>
      <c r="C81" s="181"/>
      <c r="D81" s="584"/>
      <c r="E81" s="584"/>
      <c r="F81" s="584"/>
      <c r="G81" s="584"/>
      <c r="H81" s="584"/>
      <c r="I81" s="584"/>
      <c r="J81" s="657"/>
      <c r="K81" s="656"/>
      <c r="L81" s="656"/>
      <c r="M81" s="656"/>
      <c r="N81" s="656"/>
      <c r="O81" s="656"/>
      <c r="P81" s="656"/>
      <c r="Q81" s="585"/>
    </row>
    <row r="82" spans="1:17" ht="20.25">
      <c r="A82" s="246"/>
      <c r="B82" s="181" t="s">
        <v>336</v>
      </c>
      <c r="C82" s="181"/>
      <c r="D82" s="658"/>
      <c r="E82" s="658"/>
      <c r="F82" s="658"/>
      <c r="G82" s="658"/>
      <c r="H82" s="658"/>
      <c r="I82" s="658"/>
      <c r="J82" s="658"/>
      <c r="K82" s="659">
        <f>K76</f>
        <v>-0.160917819999999</v>
      </c>
      <c r="L82" s="660"/>
      <c r="M82" s="660"/>
      <c r="N82" s="660"/>
      <c r="O82" s="660"/>
      <c r="P82" s="659">
        <f>P76</f>
        <v>-0.16710000000000003</v>
      </c>
      <c r="Q82" s="586"/>
    </row>
    <row r="83" spans="1:17" ht="20.25">
      <c r="A83" s="246"/>
      <c r="B83" s="181"/>
      <c r="C83" s="181"/>
      <c r="D83" s="658"/>
      <c r="E83" s="658"/>
      <c r="F83" s="658"/>
      <c r="G83" s="658"/>
      <c r="H83" s="658"/>
      <c r="I83" s="661"/>
      <c r="J83" s="59"/>
      <c r="K83" s="646"/>
      <c r="L83" s="646"/>
      <c r="M83" s="646"/>
      <c r="N83" s="646"/>
      <c r="O83" s="646"/>
      <c r="P83" s="646"/>
      <c r="Q83" s="586"/>
    </row>
    <row r="84" spans="1:17" ht="20.25">
      <c r="A84" s="246"/>
      <c r="B84" s="181" t="s">
        <v>329</v>
      </c>
      <c r="C84" s="181"/>
      <c r="D84" s="658"/>
      <c r="E84" s="658"/>
      <c r="F84" s="658"/>
      <c r="G84" s="658"/>
      <c r="H84" s="658"/>
      <c r="I84" s="658"/>
      <c r="J84" s="658"/>
      <c r="K84" s="659">
        <f>'STEPPED UP GENCO'!K41</f>
        <v>0.12480939000000003</v>
      </c>
      <c r="L84" s="659"/>
      <c r="M84" s="659"/>
      <c r="N84" s="659"/>
      <c r="O84" s="659"/>
      <c r="P84" s="659">
        <f>'STEPPED UP GENCO'!P41</f>
        <v>-0.073101996</v>
      </c>
      <c r="Q84" s="586"/>
    </row>
    <row r="85" spans="1:17" ht="20.25">
      <c r="A85" s="246"/>
      <c r="B85" s="181"/>
      <c r="C85" s="181"/>
      <c r="D85" s="662"/>
      <c r="E85" s="662"/>
      <c r="F85" s="662"/>
      <c r="G85" s="662"/>
      <c r="H85" s="662"/>
      <c r="I85" s="663"/>
      <c r="J85" s="664"/>
      <c r="K85" s="506"/>
      <c r="L85" s="506"/>
      <c r="M85" s="506"/>
      <c r="N85" s="506"/>
      <c r="O85" s="506"/>
      <c r="P85" s="506"/>
      <c r="Q85" s="586"/>
    </row>
    <row r="86" spans="1:17" ht="20.25">
      <c r="A86" s="246"/>
      <c r="B86" s="181" t="s">
        <v>337</v>
      </c>
      <c r="C86" s="181"/>
      <c r="D86" s="506"/>
      <c r="E86" s="506"/>
      <c r="F86" s="506"/>
      <c r="G86" s="506"/>
      <c r="H86" s="506"/>
      <c r="I86" s="506"/>
      <c r="J86" s="506"/>
      <c r="K86" s="289">
        <f>SUM(K82:K85)</f>
        <v>-0.036108429999998956</v>
      </c>
      <c r="L86" s="506"/>
      <c r="M86" s="506"/>
      <c r="N86" s="506"/>
      <c r="O86" s="506"/>
      <c r="P86" s="665">
        <f>SUM(P82:P85)</f>
        <v>-0.24020199600000003</v>
      </c>
      <c r="Q86" s="586"/>
    </row>
    <row r="87" spans="1:17" ht="20.25">
      <c r="A87" s="610"/>
      <c r="B87" s="506"/>
      <c r="C87" s="181"/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86"/>
    </row>
    <row r="88" spans="1:17" ht="13.5" thickBot="1">
      <c r="A88" s="611"/>
      <c r="B88" s="587"/>
      <c r="C88" s="587"/>
      <c r="D88" s="587"/>
      <c r="E88" s="587"/>
      <c r="F88" s="587"/>
      <c r="G88" s="587"/>
      <c r="H88" s="587"/>
      <c r="I88" s="587"/>
      <c r="J88" s="587"/>
      <c r="K88" s="587"/>
      <c r="L88" s="587"/>
      <c r="M88" s="587"/>
      <c r="N88" s="587"/>
      <c r="O88" s="587"/>
      <c r="P88" s="587"/>
      <c r="Q88" s="588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3">
      <selection activeCell="F18" sqref="F18"/>
    </sheetView>
  </sheetViews>
  <sheetFormatPr defaultColWidth="9.140625" defaultRowHeight="12.75"/>
  <cols>
    <col min="1" max="1" width="4.7109375" style="463" customWidth="1"/>
    <col min="2" max="2" width="26.7109375" style="463" customWidth="1"/>
    <col min="3" max="3" width="18.57421875" style="463" customWidth="1"/>
    <col min="4" max="4" width="12.8515625" style="463" customWidth="1"/>
    <col min="5" max="5" width="22.140625" style="463" customWidth="1"/>
    <col min="6" max="6" width="14.421875" style="463" customWidth="1"/>
    <col min="7" max="7" width="15.57421875" style="463" customWidth="1"/>
    <col min="8" max="8" width="15.28125" style="463" customWidth="1"/>
    <col min="9" max="9" width="15.00390625" style="463" customWidth="1"/>
    <col min="10" max="10" width="16.7109375" style="463" customWidth="1"/>
    <col min="11" max="11" width="16.57421875" style="463" customWidth="1"/>
    <col min="12" max="12" width="17.140625" style="463" customWidth="1"/>
    <col min="13" max="13" width="14.7109375" style="463" customWidth="1"/>
    <col min="14" max="14" width="15.7109375" style="463" customWidth="1"/>
    <col min="15" max="15" width="18.28125" style="463" customWidth="1"/>
    <col min="16" max="16" width="17.140625" style="463" customWidth="1"/>
    <col min="17" max="17" width="22.00390625" style="463" customWidth="1"/>
    <col min="18" max="16384" width="9.140625" style="463" customWidth="1"/>
  </cols>
  <sheetData>
    <row r="1" ht="26.25" customHeight="1">
      <c r="A1" s="1" t="s">
        <v>237</v>
      </c>
    </row>
    <row r="2" spans="1:17" ht="23.25" customHeight="1">
      <c r="A2" s="2" t="s">
        <v>238</v>
      </c>
      <c r="P2" s="666" t="str">
        <f>NDPL!Q1</f>
        <v>NOVEMBER -2017</v>
      </c>
      <c r="Q2" s="666"/>
    </row>
    <row r="3" ht="23.25">
      <c r="A3" s="187" t="s">
        <v>214</v>
      </c>
    </row>
    <row r="4" spans="1:16" ht="24" thickBot="1">
      <c r="A4" s="3"/>
      <c r="G4" s="506"/>
      <c r="H4" s="506"/>
      <c r="I4" s="48" t="s">
        <v>397</v>
      </c>
      <c r="J4" s="506"/>
      <c r="K4" s="506"/>
      <c r="L4" s="506"/>
      <c r="M4" s="506"/>
      <c r="N4" s="48" t="s">
        <v>398</v>
      </c>
      <c r="O4" s="506"/>
      <c r="P4" s="506"/>
    </row>
    <row r="5" spans="1:17" ht="51.75" customHeight="1" thickBot="1" thickTop="1">
      <c r="A5" s="535" t="s">
        <v>8</v>
      </c>
      <c r="B5" s="536" t="s">
        <v>9</v>
      </c>
      <c r="C5" s="537" t="s">
        <v>1</v>
      </c>
      <c r="D5" s="537" t="s">
        <v>2</v>
      </c>
      <c r="E5" s="537" t="s">
        <v>3</v>
      </c>
      <c r="F5" s="537" t="s">
        <v>10</v>
      </c>
      <c r="G5" s="535" t="str">
        <f>NDPL!G5</f>
        <v>FINAL READING 01/12/2017</v>
      </c>
      <c r="H5" s="537" t="str">
        <f>NDPL!H5</f>
        <v>INTIAL READING 01/11/2017</v>
      </c>
      <c r="I5" s="537" t="s">
        <v>4</v>
      </c>
      <c r="J5" s="537" t="s">
        <v>5</v>
      </c>
      <c r="K5" s="537" t="s">
        <v>6</v>
      </c>
      <c r="L5" s="535" t="str">
        <f>NDPL!G5</f>
        <v>FINAL READING 01/12/2017</v>
      </c>
      <c r="M5" s="537" t="str">
        <f>NDPL!H5</f>
        <v>INTIAL READING 01/11/2017</v>
      </c>
      <c r="N5" s="537" t="s">
        <v>4</v>
      </c>
      <c r="O5" s="537" t="s">
        <v>5</v>
      </c>
      <c r="P5" s="537" t="s">
        <v>6</v>
      </c>
      <c r="Q5" s="538" t="s">
        <v>309</v>
      </c>
    </row>
    <row r="6" ht="14.25" thickBot="1" thickTop="1"/>
    <row r="7" spans="1:17" ht="24" customHeight="1" thickTop="1">
      <c r="A7" s="417" t="s">
        <v>231</v>
      </c>
      <c r="B7" s="60"/>
      <c r="C7" s="61"/>
      <c r="D7" s="61"/>
      <c r="E7" s="61"/>
      <c r="F7" s="61"/>
      <c r="G7" s="645"/>
      <c r="H7" s="643"/>
      <c r="I7" s="643"/>
      <c r="J7" s="643"/>
      <c r="K7" s="667"/>
      <c r="L7" s="668"/>
      <c r="M7" s="525"/>
      <c r="N7" s="643"/>
      <c r="O7" s="643"/>
      <c r="P7" s="669"/>
      <c r="Q7" s="571"/>
    </row>
    <row r="8" spans="1:17" ht="24" customHeight="1">
      <c r="A8" s="670" t="s">
        <v>215</v>
      </c>
      <c r="B8" s="88"/>
      <c r="C8" s="88"/>
      <c r="D8" s="88"/>
      <c r="E8" s="88"/>
      <c r="F8" s="88"/>
      <c r="G8" s="106"/>
      <c r="H8" s="646"/>
      <c r="I8" s="400"/>
      <c r="J8" s="400"/>
      <c r="K8" s="671"/>
      <c r="L8" s="401"/>
      <c r="M8" s="400"/>
      <c r="N8" s="400"/>
      <c r="O8" s="400"/>
      <c r="P8" s="672"/>
      <c r="Q8" s="467"/>
    </row>
    <row r="9" spans="1:17" ht="24" customHeight="1">
      <c r="A9" s="673" t="s">
        <v>216</v>
      </c>
      <c r="B9" s="88"/>
      <c r="C9" s="88"/>
      <c r="D9" s="88"/>
      <c r="E9" s="88"/>
      <c r="F9" s="88"/>
      <c r="G9" s="106"/>
      <c r="H9" s="646"/>
      <c r="I9" s="400"/>
      <c r="J9" s="400"/>
      <c r="K9" s="671"/>
      <c r="L9" s="401"/>
      <c r="M9" s="400"/>
      <c r="N9" s="400"/>
      <c r="O9" s="400"/>
      <c r="P9" s="672"/>
      <c r="Q9" s="467"/>
    </row>
    <row r="10" spans="1:17" ht="24" customHeight="1">
      <c r="A10" s="266">
        <v>1</v>
      </c>
      <c r="B10" s="268" t="s">
        <v>234</v>
      </c>
      <c r="C10" s="416">
        <v>5128430</v>
      </c>
      <c r="D10" s="270" t="s">
        <v>12</v>
      </c>
      <c r="E10" s="269" t="s">
        <v>346</v>
      </c>
      <c r="F10" s="270">
        <v>200</v>
      </c>
      <c r="G10" s="459">
        <v>921</v>
      </c>
      <c r="H10" s="460">
        <v>833</v>
      </c>
      <c r="I10" s="461">
        <f aca="true" t="shared" si="0" ref="I10:I15">G10-H10</f>
        <v>88</v>
      </c>
      <c r="J10" s="461">
        <f aca="true" t="shared" si="1" ref="J10:J15">$F10*I10</f>
        <v>17600</v>
      </c>
      <c r="K10" s="482">
        <f aca="true" t="shared" si="2" ref="K10:K15">J10/1000000</f>
        <v>0.0176</v>
      </c>
      <c r="L10" s="459">
        <v>21441</v>
      </c>
      <c r="M10" s="460">
        <v>21340</v>
      </c>
      <c r="N10" s="461">
        <f aca="true" t="shared" si="3" ref="N10:N15">L10-M10</f>
        <v>101</v>
      </c>
      <c r="O10" s="461">
        <f aca="true" t="shared" si="4" ref="O10:O15">$F10*N10</f>
        <v>20200</v>
      </c>
      <c r="P10" s="483">
        <f aca="true" t="shared" si="5" ref="P10:P15">O10/1000000</f>
        <v>0.0202</v>
      </c>
      <c r="Q10" s="467"/>
    </row>
    <row r="11" spans="1:17" ht="24" customHeight="1">
      <c r="A11" s="266">
        <v>2</v>
      </c>
      <c r="B11" s="268" t="s">
        <v>235</v>
      </c>
      <c r="C11" s="416">
        <v>4864849</v>
      </c>
      <c r="D11" s="270" t="s">
        <v>12</v>
      </c>
      <c r="E11" s="269" t="s">
        <v>346</v>
      </c>
      <c r="F11" s="270">
        <v>1000</v>
      </c>
      <c r="G11" s="459">
        <v>1624</v>
      </c>
      <c r="H11" s="460">
        <v>1621</v>
      </c>
      <c r="I11" s="461">
        <f t="shared" si="0"/>
        <v>3</v>
      </c>
      <c r="J11" s="461">
        <f t="shared" si="1"/>
        <v>3000</v>
      </c>
      <c r="K11" s="482">
        <f t="shared" si="2"/>
        <v>0.003</v>
      </c>
      <c r="L11" s="459">
        <v>42396</v>
      </c>
      <c r="M11" s="460">
        <v>42168</v>
      </c>
      <c r="N11" s="461">
        <f t="shared" si="3"/>
        <v>228</v>
      </c>
      <c r="O11" s="461">
        <f t="shared" si="4"/>
        <v>228000</v>
      </c>
      <c r="P11" s="483">
        <f t="shared" si="5"/>
        <v>0.228</v>
      </c>
      <c r="Q11" s="467"/>
    </row>
    <row r="12" spans="1:17" ht="24" customHeight="1">
      <c r="A12" s="266">
        <v>3</v>
      </c>
      <c r="B12" s="268" t="s">
        <v>217</v>
      </c>
      <c r="C12" s="416">
        <v>4864846</v>
      </c>
      <c r="D12" s="270" t="s">
        <v>12</v>
      </c>
      <c r="E12" s="269" t="s">
        <v>346</v>
      </c>
      <c r="F12" s="270">
        <v>1000</v>
      </c>
      <c r="G12" s="459">
        <v>4148</v>
      </c>
      <c r="H12" s="460">
        <v>4134</v>
      </c>
      <c r="I12" s="461">
        <f t="shared" si="0"/>
        <v>14</v>
      </c>
      <c r="J12" s="461">
        <f t="shared" si="1"/>
        <v>14000</v>
      </c>
      <c r="K12" s="482">
        <f t="shared" si="2"/>
        <v>0.014</v>
      </c>
      <c r="L12" s="459">
        <v>52263</v>
      </c>
      <c r="M12" s="460">
        <v>52237</v>
      </c>
      <c r="N12" s="461">
        <f t="shared" si="3"/>
        <v>26</v>
      </c>
      <c r="O12" s="461">
        <f t="shared" si="4"/>
        <v>26000</v>
      </c>
      <c r="P12" s="483">
        <f t="shared" si="5"/>
        <v>0.026</v>
      </c>
      <c r="Q12" s="467"/>
    </row>
    <row r="13" spans="1:17" s="762" customFormat="1" ht="24" customHeight="1">
      <c r="A13" s="806">
        <v>4</v>
      </c>
      <c r="B13" s="807" t="s">
        <v>218</v>
      </c>
      <c r="C13" s="808">
        <v>4864918</v>
      </c>
      <c r="D13" s="809" t="s">
        <v>12</v>
      </c>
      <c r="E13" s="810" t="s">
        <v>346</v>
      </c>
      <c r="F13" s="809">
        <v>400</v>
      </c>
      <c r="G13" s="811">
        <v>999996</v>
      </c>
      <c r="H13" s="812">
        <v>999996</v>
      </c>
      <c r="I13" s="813">
        <f t="shared" si="0"/>
        <v>0</v>
      </c>
      <c r="J13" s="813">
        <f t="shared" si="1"/>
        <v>0</v>
      </c>
      <c r="K13" s="814">
        <f t="shared" si="2"/>
        <v>0</v>
      </c>
      <c r="L13" s="811">
        <v>387</v>
      </c>
      <c r="M13" s="812">
        <v>352</v>
      </c>
      <c r="N13" s="813">
        <f t="shared" si="3"/>
        <v>35</v>
      </c>
      <c r="O13" s="813">
        <f t="shared" si="4"/>
        <v>14000</v>
      </c>
      <c r="P13" s="815">
        <f t="shared" si="5"/>
        <v>0.014</v>
      </c>
      <c r="Q13" s="761" t="s">
        <v>451</v>
      </c>
    </row>
    <row r="14" spans="1:17" s="762" customFormat="1" ht="24" customHeight="1">
      <c r="A14" s="806">
        <v>5</v>
      </c>
      <c r="B14" s="807" t="s">
        <v>406</v>
      </c>
      <c r="C14" s="808">
        <v>4864850</v>
      </c>
      <c r="D14" s="809" t="s">
        <v>12</v>
      </c>
      <c r="E14" s="810" t="s">
        <v>346</v>
      </c>
      <c r="F14" s="809">
        <v>1000</v>
      </c>
      <c r="G14" s="811">
        <v>6498</v>
      </c>
      <c r="H14" s="812">
        <v>6522</v>
      </c>
      <c r="I14" s="813">
        <f t="shared" si="0"/>
        <v>-24</v>
      </c>
      <c r="J14" s="813">
        <f t="shared" si="1"/>
        <v>-24000</v>
      </c>
      <c r="K14" s="814">
        <f t="shared" si="2"/>
        <v>-0.024</v>
      </c>
      <c r="L14" s="811">
        <v>12075</v>
      </c>
      <c r="M14" s="812">
        <v>12070</v>
      </c>
      <c r="N14" s="813">
        <f t="shared" si="3"/>
        <v>5</v>
      </c>
      <c r="O14" s="813">
        <f t="shared" si="4"/>
        <v>5000</v>
      </c>
      <c r="P14" s="815">
        <f t="shared" si="5"/>
        <v>0.005</v>
      </c>
      <c r="Q14" s="761"/>
    </row>
    <row r="15" spans="1:17" s="762" customFormat="1" ht="24" customHeight="1">
      <c r="A15" s="806">
        <v>6</v>
      </c>
      <c r="B15" s="807" t="s">
        <v>405</v>
      </c>
      <c r="C15" s="808">
        <v>5128425</v>
      </c>
      <c r="D15" s="809" t="s">
        <v>12</v>
      </c>
      <c r="E15" s="810" t="s">
        <v>346</v>
      </c>
      <c r="F15" s="809">
        <v>400</v>
      </c>
      <c r="G15" s="811">
        <v>1000036</v>
      </c>
      <c r="H15" s="812">
        <v>999999</v>
      </c>
      <c r="I15" s="813">
        <f t="shared" si="0"/>
        <v>37</v>
      </c>
      <c r="J15" s="813">
        <f t="shared" si="1"/>
        <v>14800</v>
      </c>
      <c r="K15" s="814">
        <f t="shared" si="2"/>
        <v>0.0148</v>
      </c>
      <c r="L15" s="811">
        <v>999039</v>
      </c>
      <c r="M15" s="812">
        <v>999081</v>
      </c>
      <c r="N15" s="813">
        <f t="shared" si="3"/>
        <v>-42</v>
      </c>
      <c r="O15" s="813">
        <f t="shared" si="4"/>
        <v>-16800</v>
      </c>
      <c r="P15" s="815">
        <f t="shared" si="5"/>
        <v>-0.0168</v>
      </c>
      <c r="Q15" s="761" t="s">
        <v>452</v>
      </c>
    </row>
    <row r="16" spans="1:17" ht="24" customHeight="1">
      <c r="A16" s="674" t="s">
        <v>219</v>
      </c>
      <c r="B16" s="268"/>
      <c r="C16" s="416"/>
      <c r="D16" s="270"/>
      <c r="E16" s="268"/>
      <c r="F16" s="270"/>
      <c r="G16" s="675"/>
      <c r="H16" s="461"/>
      <c r="I16" s="461"/>
      <c r="J16" s="461"/>
      <c r="K16" s="482"/>
      <c r="L16" s="675"/>
      <c r="M16" s="461"/>
      <c r="N16" s="461"/>
      <c r="O16" s="461"/>
      <c r="P16" s="483"/>
      <c r="Q16" s="467"/>
    </row>
    <row r="17" spans="1:17" ht="24" customHeight="1">
      <c r="A17" s="266">
        <v>7</v>
      </c>
      <c r="B17" s="268" t="s">
        <v>236</v>
      </c>
      <c r="C17" s="416">
        <v>4864804</v>
      </c>
      <c r="D17" s="270" t="s">
        <v>12</v>
      </c>
      <c r="E17" s="269" t="s">
        <v>346</v>
      </c>
      <c r="F17" s="270">
        <v>200</v>
      </c>
      <c r="G17" s="459">
        <v>998263</v>
      </c>
      <c r="H17" s="460">
        <v>996495</v>
      </c>
      <c r="I17" s="461">
        <f>G17-H17</f>
        <v>1768</v>
      </c>
      <c r="J17" s="461">
        <f>$F17*I17</f>
        <v>353600</v>
      </c>
      <c r="K17" s="482">
        <f>J17/1000000</f>
        <v>0.3536</v>
      </c>
      <c r="L17" s="459">
        <v>999125</v>
      </c>
      <c r="M17" s="460">
        <v>999125</v>
      </c>
      <c r="N17" s="461">
        <f>L17-M17</f>
        <v>0</v>
      </c>
      <c r="O17" s="461">
        <f>$F17*N17</f>
        <v>0</v>
      </c>
      <c r="P17" s="483">
        <f>O17/1000000</f>
        <v>0</v>
      </c>
      <c r="Q17" s="467"/>
    </row>
    <row r="18" spans="1:17" ht="24" customHeight="1">
      <c r="A18" s="266">
        <v>8</v>
      </c>
      <c r="B18" s="268" t="s">
        <v>235</v>
      </c>
      <c r="C18" s="416">
        <v>4864845</v>
      </c>
      <c r="D18" s="270" t="s">
        <v>12</v>
      </c>
      <c r="E18" s="269" t="s">
        <v>346</v>
      </c>
      <c r="F18" s="270">
        <v>1000</v>
      </c>
      <c r="G18" s="459">
        <v>999781</v>
      </c>
      <c r="H18" s="460">
        <v>1000008</v>
      </c>
      <c r="I18" s="461">
        <f>G18-H18</f>
        <v>-227</v>
      </c>
      <c r="J18" s="461">
        <f>$F18*I18</f>
        <v>-227000</v>
      </c>
      <c r="K18" s="482">
        <f>J18/1000000</f>
        <v>-0.227</v>
      </c>
      <c r="L18" s="459">
        <v>11</v>
      </c>
      <c r="M18" s="460">
        <v>11</v>
      </c>
      <c r="N18" s="461">
        <f>L18-M18</f>
        <v>0</v>
      </c>
      <c r="O18" s="461">
        <f>$F18*N18</f>
        <v>0</v>
      </c>
      <c r="P18" s="483">
        <f>O18/1000000</f>
        <v>0</v>
      </c>
      <c r="Q18" s="467"/>
    </row>
    <row r="19" spans="1:17" ht="24" customHeight="1">
      <c r="A19" s="267"/>
      <c r="B19" s="676" t="s">
        <v>230</v>
      </c>
      <c r="C19" s="677"/>
      <c r="D19" s="270"/>
      <c r="E19" s="268"/>
      <c r="F19" s="284"/>
      <c r="G19" s="401"/>
      <c r="H19" s="400"/>
      <c r="I19" s="400"/>
      <c r="J19" s="400"/>
      <c r="K19" s="678">
        <f>SUM(K10:K18)</f>
        <v>0.152</v>
      </c>
      <c r="L19" s="679"/>
      <c r="M19" s="680"/>
      <c r="N19" s="680"/>
      <c r="O19" s="680"/>
      <c r="P19" s="681">
        <f>SUM(P10:P18)</f>
        <v>0.27640000000000003</v>
      </c>
      <c r="Q19" s="467"/>
    </row>
    <row r="20" spans="1:17" ht="24" customHeight="1">
      <c r="A20" s="267"/>
      <c r="B20" s="156"/>
      <c r="C20" s="677"/>
      <c r="D20" s="270"/>
      <c r="E20" s="268"/>
      <c r="F20" s="284"/>
      <c r="G20" s="401"/>
      <c r="H20" s="400"/>
      <c r="I20" s="400"/>
      <c r="J20" s="400"/>
      <c r="K20" s="682"/>
      <c r="L20" s="401"/>
      <c r="M20" s="400"/>
      <c r="N20" s="400"/>
      <c r="O20" s="400"/>
      <c r="P20" s="683"/>
      <c r="Q20" s="467"/>
    </row>
    <row r="21" spans="1:17" ht="24" customHeight="1">
      <c r="A21" s="674" t="s">
        <v>220</v>
      </c>
      <c r="B21" s="88"/>
      <c r="C21" s="684"/>
      <c r="D21" s="284"/>
      <c r="E21" s="88"/>
      <c r="F21" s="284"/>
      <c r="G21" s="401"/>
      <c r="H21" s="400"/>
      <c r="I21" s="400"/>
      <c r="J21" s="400"/>
      <c r="K21" s="671"/>
      <c r="L21" s="401"/>
      <c r="M21" s="400"/>
      <c r="N21" s="400"/>
      <c r="O21" s="400"/>
      <c r="P21" s="672"/>
      <c r="Q21" s="467"/>
    </row>
    <row r="22" spans="1:17" ht="24" customHeight="1">
      <c r="A22" s="267"/>
      <c r="B22" s="88"/>
      <c r="C22" s="684"/>
      <c r="D22" s="284"/>
      <c r="E22" s="88"/>
      <c r="F22" s="284"/>
      <c r="G22" s="401"/>
      <c r="H22" s="400"/>
      <c r="I22" s="400"/>
      <c r="J22" s="400"/>
      <c r="K22" s="671"/>
      <c r="L22" s="401"/>
      <c r="M22" s="400"/>
      <c r="N22" s="400"/>
      <c r="O22" s="400"/>
      <c r="P22" s="672"/>
      <c r="Q22" s="467"/>
    </row>
    <row r="23" spans="1:17" ht="24" customHeight="1">
      <c r="A23" s="266">
        <v>9</v>
      </c>
      <c r="B23" s="88" t="s">
        <v>221</v>
      </c>
      <c r="C23" s="416">
        <v>4865065</v>
      </c>
      <c r="D23" s="284" t="s">
        <v>12</v>
      </c>
      <c r="E23" s="269" t="s">
        <v>346</v>
      </c>
      <c r="F23" s="270">
        <v>100</v>
      </c>
      <c r="G23" s="459">
        <v>3438</v>
      </c>
      <c r="H23" s="460">
        <v>3438</v>
      </c>
      <c r="I23" s="461">
        <f aca="true" t="shared" si="6" ref="I23:I29">G23-H23</f>
        <v>0</v>
      </c>
      <c r="J23" s="461">
        <f aca="true" t="shared" si="7" ref="J23:J29">$F23*I23</f>
        <v>0</v>
      </c>
      <c r="K23" s="482">
        <f aca="true" t="shared" si="8" ref="K23:K29">J23/1000000</f>
        <v>0</v>
      </c>
      <c r="L23" s="459">
        <v>34490</v>
      </c>
      <c r="M23" s="460">
        <v>34490</v>
      </c>
      <c r="N23" s="461">
        <f aca="true" t="shared" si="9" ref="N23:N29">L23-M23</f>
        <v>0</v>
      </c>
      <c r="O23" s="461">
        <f aca="true" t="shared" si="10" ref="O23:O29">$F23*N23</f>
        <v>0</v>
      </c>
      <c r="P23" s="483">
        <f aca="true" t="shared" si="11" ref="P23:P29">O23/1000000</f>
        <v>0</v>
      </c>
      <c r="Q23" s="467"/>
    </row>
    <row r="24" spans="1:17" ht="24" customHeight="1">
      <c r="A24" s="266">
        <v>10</v>
      </c>
      <c r="B24" s="88" t="s">
        <v>222</v>
      </c>
      <c r="C24" s="416">
        <v>4865066</v>
      </c>
      <c r="D24" s="284" t="s">
        <v>12</v>
      </c>
      <c r="E24" s="269" t="s">
        <v>346</v>
      </c>
      <c r="F24" s="270">
        <v>100</v>
      </c>
      <c r="G24" s="459">
        <v>59272</v>
      </c>
      <c r="H24" s="460">
        <v>58986</v>
      </c>
      <c r="I24" s="461">
        <f t="shared" si="6"/>
        <v>286</v>
      </c>
      <c r="J24" s="461">
        <f t="shared" si="7"/>
        <v>28600</v>
      </c>
      <c r="K24" s="482">
        <f t="shared" si="8"/>
        <v>0.0286</v>
      </c>
      <c r="L24" s="459">
        <v>91703</v>
      </c>
      <c r="M24" s="460">
        <v>91565</v>
      </c>
      <c r="N24" s="461">
        <f t="shared" si="9"/>
        <v>138</v>
      </c>
      <c r="O24" s="461">
        <f t="shared" si="10"/>
        <v>13800</v>
      </c>
      <c r="P24" s="483">
        <f t="shared" si="11"/>
        <v>0.0138</v>
      </c>
      <c r="Q24" s="467"/>
    </row>
    <row r="25" spans="1:17" ht="24" customHeight="1">
      <c r="A25" s="266">
        <v>11</v>
      </c>
      <c r="B25" s="88" t="s">
        <v>223</v>
      </c>
      <c r="C25" s="416">
        <v>4865067</v>
      </c>
      <c r="D25" s="284" t="s">
        <v>12</v>
      </c>
      <c r="E25" s="269" t="s">
        <v>346</v>
      </c>
      <c r="F25" s="270">
        <v>100</v>
      </c>
      <c r="G25" s="459">
        <v>78089</v>
      </c>
      <c r="H25" s="460">
        <v>78014</v>
      </c>
      <c r="I25" s="461">
        <f t="shared" si="6"/>
        <v>75</v>
      </c>
      <c r="J25" s="461">
        <f t="shared" si="7"/>
        <v>7500</v>
      </c>
      <c r="K25" s="482">
        <f t="shared" si="8"/>
        <v>0.0075</v>
      </c>
      <c r="L25" s="459">
        <v>16634</v>
      </c>
      <c r="M25" s="460">
        <v>16634</v>
      </c>
      <c r="N25" s="461">
        <f t="shared" si="9"/>
        <v>0</v>
      </c>
      <c r="O25" s="461">
        <f t="shared" si="10"/>
        <v>0</v>
      </c>
      <c r="P25" s="483">
        <f t="shared" si="11"/>
        <v>0</v>
      </c>
      <c r="Q25" s="467"/>
    </row>
    <row r="26" spans="1:17" ht="24" customHeight="1">
      <c r="A26" s="266">
        <v>12</v>
      </c>
      <c r="B26" s="88" t="s">
        <v>224</v>
      </c>
      <c r="C26" s="416">
        <v>4865078</v>
      </c>
      <c r="D26" s="284" t="s">
        <v>12</v>
      </c>
      <c r="E26" s="269" t="s">
        <v>346</v>
      </c>
      <c r="F26" s="270">
        <v>100</v>
      </c>
      <c r="G26" s="459">
        <v>64374</v>
      </c>
      <c r="H26" s="460">
        <v>62563</v>
      </c>
      <c r="I26" s="461">
        <f t="shared" si="6"/>
        <v>1811</v>
      </c>
      <c r="J26" s="461">
        <f t="shared" si="7"/>
        <v>181100</v>
      </c>
      <c r="K26" s="482">
        <f t="shared" si="8"/>
        <v>0.1811</v>
      </c>
      <c r="L26" s="459">
        <v>112827</v>
      </c>
      <c r="M26" s="460">
        <v>112821</v>
      </c>
      <c r="N26" s="461">
        <f t="shared" si="9"/>
        <v>6</v>
      </c>
      <c r="O26" s="461">
        <f t="shared" si="10"/>
        <v>600</v>
      </c>
      <c r="P26" s="483">
        <f t="shared" si="11"/>
        <v>0.0006</v>
      </c>
      <c r="Q26" s="467"/>
    </row>
    <row r="27" spans="1:17" s="762" customFormat="1" ht="19.5" customHeight="1">
      <c r="A27" s="806">
        <v>13</v>
      </c>
      <c r="B27" s="838" t="s">
        <v>224</v>
      </c>
      <c r="C27" s="821">
        <v>4902599</v>
      </c>
      <c r="D27" s="839" t="s">
        <v>12</v>
      </c>
      <c r="E27" s="810" t="s">
        <v>346</v>
      </c>
      <c r="F27" s="840">
        <v>1000</v>
      </c>
      <c r="G27" s="811">
        <v>0</v>
      </c>
      <c r="H27" s="812">
        <v>0</v>
      </c>
      <c r="I27" s="813">
        <f t="shared" si="6"/>
        <v>0</v>
      </c>
      <c r="J27" s="813">
        <f t="shared" si="7"/>
        <v>0</v>
      </c>
      <c r="K27" s="814">
        <f t="shared" si="8"/>
        <v>0</v>
      </c>
      <c r="L27" s="811">
        <v>0</v>
      </c>
      <c r="M27" s="812">
        <v>0</v>
      </c>
      <c r="N27" s="813">
        <f t="shared" si="9"/>
        <v>0</v>
      </c>
      <c r="O27" s="813">
        <f t="shared" si="10"/>
        <v>0</v>
      </c>
      <c r="P27" s="815">
        <f t="shared" si="11"/>
        <v>0</v>
      </c>
      <c r="Q27" s="841" t="s">
        <v>454</v>
      </c>
    </row>
    <row r="28" spans="1:17" ht="24" customHeight="1">
      <c r="A28" s="266">
        <v>14</v>
      </c>
      <c r="B28" s="88" t="s">
        <v>225</v>
      </c>
      <c r="C28" s="416">
        <v>4902552</v>
      </c>
      <c r="D28" s="284" t="s">
        <v>12</v>
      </c>
      <c r="E28" s="269" t="s">
        <v>346</v>
      </c>
      <c r="F28" s="731">
        <v>75</v>
      </c>
      <c r="G28" s="459">
        <v>629</v>
      </c>
      <c r="H28" s="460">
        <v>629</v>
      </c>
      <c r="I28" s="461">
        <f>G28-H28</f>
        <v>0</v>
      </c>
      <c r="J28" s="461">
        <f t="shared" si="7"/>
        <v>0</v>
      </c>
      <c r="K28" s="482">
        <f t="shared" si="8"/>
        <v>0</v>
      </c>
      <c r="L28" s="459">
        <v>1305</v>
      </c>
      <c r="M28" s="460">
        <v>1305</v>
      </c>
      <c r="N28" s="461">
        <f>L28-M28</f>
        <v>0</v>
      </c>
      <c r="O28" s="461">
        <f t="shared" si="10"/>
        <v>0</v>
      </c>
      <c r="P28" s="483">
        <f t="shared" si="11"/>
        <v>0</v>
      </c>
      <c r="Q28" s="467"/>
    </row>
    <row r="29" spans="1:17" ht="24" customHeight="1">
      <c r="A29" s="266">
        <v>15</v>
      </c>
      <c r="B29" s="88" t="s">
        <v>225</v>
      </c>
      <c r="C29" s="416">
        <v>4865075</v>
      </c>
      <c r="D29" s="284" t="s">
        <v>12</v>
      </c>
      <c r="E29" s="269" t="s">
        <v>346</v>
      </c>
      <c r="F29" s="270">
        <v>100</v>
      </c>
      <c r="G29" s="459">
        <v>10279</v>
      </c>
      <c r="H29" s="460">
        <v>10279</v>
      </c>
      <c r="I29" s="461">
        <f t="shared" si="6"/>
        <v>0</v>
      </c>
      <c r="J29" s="461">
        <f t="shared" si="7"/>
        <v>0</v>
      </c>
      <c r="K29" s="482">
        <f t="shared" si="8"/>
        <v>0</v>
      </c>
      <c r="L29" s="459">
        <v>3981</v>
      </c>
      <c r="M29" s="460">
        <v>3981</v>
      </c>
      <c r="N29" s="461">
        <f t="shared" si="9"/>
        <v>0</v>
      </c>
      <c r="O29" s="461">
        <f t="shared" si="10"/>
        <v>0</v>
      </c>
      <c r="P29" s="483">
        <f t="shared" si="11"/>
        <v>0</v>
      </c>
      <c r="Q29" s="478"/>
    </row>
    <row r="30" spans="1:17" ht="24" customHeight="1">
      <c r="A30" s="674" t="s">
        <v>226</v>
      </c>
      <c r="B30" s="156"/>
      <c r="C30" s="685"/>
      <c r="D30" s="156"/>
      <c r="E30" s="88"/>
      <c r="F30" s="270"/>
      <c r="G30" s="675"/>
      <c r="H30" s="461"/>
      <c r="I30" s="461"/>
      <c r="J30" s="461"/>
      <c r="K30" s="686">
        <f>SUM(K23:K28)</f>
        <v>0.2172</v>
      </c>
      <c r="L30" s="675"/>
      <c r="M30" s="461"/>
      <c r="N30" s="461"/>
      <c r="O30" s="461"/>
      <c r="P30" s="687">
        <f>SUM(P23:P28)</f>
        <v>0.0144</v>
      </c>
      <c r="Q30" s="467"/>
    </row>
    <row r="31" spans="1:17" ht="24" customHeight="1">
      <c r="A31" s="418" t="s">
        <v>232</v>
      </c>
      <c r="B31" s="156"/>
      <c r="C31" s="685"/>
      <c r="D31" s="156"/>
      <c r="E31" s="88"/>
      <c r="F31" s="270"/>
      <c r="G31" s="675"/>
      <c r="H31" s="461"/>
      <c r="I31" s="461"/>
      <c r="J31" s="461"/>
      <c r="K31" s="686"/>
      <c r="L31" s="675"/>
      <c r="M31" s="461"/>
      <c r="N31" s="461"/>
      <c r="O31" s="461"/>
      <c r="P31" s="687"/>
      <c r="Q31" s="467"/>
    </row>
    <row r="32" spans="1:17" ht="24" customHeight="1">
      <c r="A32" s="670" t="s">
        <v>227</v>
      </c>
      <c r="B32" s="88"/>
      <c r="C32" s="544"/>
      <c r="D32" s="88"/>
      <c r="E32" s="88"/>
      <c r="F32" s="284"/>
      <c r="G32" s="675"/>
      <c r="H32" s="461"/>
      <c r="I32" s="461"/>
      <c r="J32" s="461"/>
      <c r="K32" s="482"/>
      <c r="L32" s="675"/>
      <c r="M32" s="461"/>
      <c r="N32" s="461"/>
      <c r="O32" s="461"/>
      <c r="P32" s="483"/>
      <c r="Q32" s="467"/>
    </row>
    <row r="33" spans="1:17" s="762" customFormat="1" ht="24" customHeight="1">
      <c r="A33" s="806">
        <v>16</v>
      </c>
      <c r="B33" s="836" t="s">
        <v>228</v>
      </c>
      <c r="C33" s="837">
        <v>4902545</v>
      </c>
      <c r="D33" s="809" t="s">
        <v>12</v>
      </c>
      <c r="E33" s="810" t="s">
        <v>346</v>
      </c>
      <c r="F33" s="809">
        <v>50</v>
      </c>
      <c r="G33" s="459">
        <v>0</v>
      </c>
      <c r="H33" s="812">
        <v>0</v>
      </c>
      <c r="I33" s="813">
        <f>G33-H33</f>
        <v>0</v>
      </c>
      <c r="J33" s="813">
        <f>$F33*I33</f>
        <v>0</v>
      </c>
      <c r="K33" s="814">
        <f>J33/1000000</f>
        <v>0</v>
      </c>
      <c r="L33" s="459">
        <v>0</v>
      </c>
      <c r="M33" s="812">
        <v>0</v>
      </c>
      <c r="N33" s="813">
        <f>L33-M33</f>
        <v>0</v>
      </c>
      <c r="O33" s="813">
        <f>$F33*N33</f>
        <v>0</v>
      </c>
      <c r="P33" s="815">
        <f>O33/1000000</f>
        <v>0</v>
      </c>
      <c r="Q33" s="761"/>
    </row>
    <row r="34" spans="1:17" ht="24" customHeight="1">
      <c r="A34" s="674" t="s">
        <v>229</v>
      </c>
      <c r="B34" s="156"/>
      <c r="C34" s="689"/>
      <c r="D34" s="688"/>
      <c r="E34" s="88"/>
      <c r="F34" s="270"/>
      <c r="G34" s="106"/>
      <c r="H34" s="400"/>
      <c r="I34" s="400"/>
      <c r="J34" s="400"/>
      <c r="K34" s="678">
        <f>SUM(K33)</f>
        <v>0</v>
      </c>
      <c r="L34" s="401"/>
      <c r="M34" s="400"/>
      <c r="N34" s="400"/>
      <c r="O34" s="400"/>
      <c r="P34" s="681">
        <f>SUM(P33)</f>
        <v>0</v>
      </c>
      <c r="Q34" s="467"/>
    </row>
    <row r="35" spans="1:17" ht="19.5" customHeight="1" thickBot="1">
      <c r="A35" s="72"/>
      <c r="B35" s="73"/>
      <c r="C35" s="74"/>
      <c r="D35" s="75"/>
      <c r="E35" s="76"/>
      <c r="F35" s="76"/>
      <c r="G35" s="77"/>
      <c r="H35" s="526"/>
      <c r="I35" s="526"/>
      <c r="J35" s="526"/>
      <c r="K35" s="690"/>
      <c r="L35" s="691"/>
      <c r="M35" s="526"/>
      <c r="N35" s="526"/>
      <c r="O35" s="526"/>
      <c r="P35" s="692"/>
      <c r="Q35" s="583"/>
    </row>
    <row r="36" spans="1:16" ht="13.5" thickTop="1">
      <c r="A36" s="71"/>
      <c r="B36" s="79"/>
      <c r="C36" s="63"/>
      <c r="D36" s="65"/>
      <c r="E36" s="64"/>
      <c r="F36" s="64"/>
      <c r="G36" s="80"/>
      <c r="H36" s="646"/>
      <c r="I36" s="400"/>
      <c r="J36" s="400"/>
      <c r="K36" s="671"/>
      <c r="L36" s="646"/>
      <c r="M36" s="646"/>
      <c r="N36" s="400"/>
      <c r="O36" s="400"/>
      <c r="P36" s="693"/>
    </row>
    <row r="37" spans="1:16" ht="12.75">
      <c r="A37" s="71"/>
      <c r="B37" s="79"/>
      <c r="C37" s="63"/>
      <c r="D37" s="65"/>
      <c r="E37" s="64"/>
      <c r="F37" s="64"/>
      <c r="G37" s="80"/>
      <c r="H37" s="646"/>
      <c r="I37" s="400"/>
      <c r="J37" s="400"/>
      <c r="K37" s="671"/>
      <c r="L37" s="646"/>
      <c r="M37" s="646"/>
      <c r="N37" s="400"/>
      <c r="O37" s="400"/>
      <c r="P37" s="693"/>
    </row>
    <row r="38" spans="1:16" ht="12.75">
      <c r="A38" s="646"/>
      <c r="B38" s="515"/>
      <c r="C38" s="515"/>
      <c r="D38" s="515"/>
      <c r="E38" s="515"/>
      <c r="F38" s="515"/>
      <c r="G38" s="515"/>
      <c r="H38" s="515"/>
      <c r="I38" s="515"/>
      <c r="J38" s="515"/>
      <c r="K38" s="694"/>
      <c r="L38" s="515"/>
      <c r="M38" s="515"/>
      <c r="N38" s="515"/>
      <c r="O38" s="515"/>
      <c r="P38" s="695"/>
    </row>
    <row r="39" spans="1:16" ht="20.25">
      <c r="A39" s="172"/>
      <c r="B39" s="676" t="s">
        <v>226</v>
      </c>
      <c r="C39" s="696"/>
      <c r="D39" s="696"/>
      <c r="E39" s="696"/>
      <c r="F39" s="696"/>
      <c r="G39" s="696"/>
      <c r="H39" s="696"/>
      <c r="I39" s="696"/>
      <c r="J39" s="696"/>
      <c r="K39" s="678">
        <f>K30-K34</f>
        <v>0.2172</v>
      </c>
      <c r="L39" s="697"/>
      <c r="M39" s="697"/>
      <c r="N39" s="697"/>
      <c r="O39" s="697"/>
      <c r="P39" s="698">
        <f>P30-P34</f>
        <v>0.0144</v>
      </c>
    </row>
    <row r="40" spans="1:16" ht="20.25">
      <c r="A40" s="96"/>
      <c r="B40" s="676" t="s">
        <v>230</v>
      </c>
      <c r="C40" s="684"/>
      <c r="D40" s="684"/>
      <c r="E40" s="684"/>
      <c r="F40" s="684"/>
      <c r="G40" s="684"/>
      <c r="H40" s="684"/>
      <c r="I40" s="684"/>
      <c r="J40" s="684"/>
      <c r="K40" s="678">
        <f>K19</f>
        <v>0.152</v>
      </c>
      <c r="L40" s="697"/>
      <c r="M40" s="697"/>
      <c r="N40" s="697"/>
      <c r="O40" s="697"/>
      <c r="P40" s="698">
        <f>P19</f>
        <v>0.27640000000000003</v>
      </c>
    </row>
    <row r="41" spans="1:16" ht="18">
      <c r="A41" s="96"/>
      <c r="B41" s="88"/>
      <c r="C41" s="92"/>
      <c r="D41" s="92"/>
      <c r="E41" s="92"/>
      <c r="F41" s="92"/>
      <c r="G41" s="92"/>
      <c r="H41" s="92"/>
      <c r="I41" s="92"/>
      <c r="J41" s="92"/>
      <c r="K41" s="699"/>
      <c r="L41" s="700"/>
      <c r="M41" s="700"/>
      <c r="N41" s="700"/>
      <c r="O41" s="700"/>
      <c r="P41" s="701"/>
    </row>
    <row r="42" spans="1:16" ht="3" customHeight="1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699"/>
      <c r="L42" s="700"/>
      <c r="M42" s="700"/>
      <c r="N42" s="700"/>
      <c r="O42" s="700"/>
      <c r="P42" s="701"/>
    </row>
    <row r="43" spans="1:16" ht="23.25">
      <c r="A43" s="96"/>
      <c r="B43" s="397" t="s">
        <v>233</v>
      </c>
      <c r="C43" s="702"/>
      <c r="D43" s="3"/>
      <c r="E43" s="3"/>
      <c r="F43" s="3"/>
      <c r="G43" s="3"/>
      <c r="H43" s="3"/>
      <c r="I43" s="3"/>
      <c r="J43" s="3"/>
      <c r="K43" s="703">
        <f>SUM(K39:K42)</f>
        <v>0.3692</v>
      </c>
      <c r="L43" s="704"/>
      <c r="M43" s="704"/>
      <c r="N43" s="704"/>
      <c r="O43" s="704"/>
      <c r="P43" s="705">
        <f>SUM(P39:P42)</f>
        <v>0.29080000000000006</v>
      </c>
    </row>
    <row r="44" ht="12.75">
      <c r="K44" s="706"/>
    </row>
    <row r="45" ht="13.5" thickBot="1">
      <c r="K45" s="706"/>
    </row>
    <row r="46" spans="1:17" ht="12.75">
      <c r="A46" s="589"/>
      <c r="B46" s="590"/>
      <c r="C46" s="590"/>
      <c r="D46" s="590"/>
      <c r="E46" s="590"/>
      <c r="F46" s="590"/>
      <c r="G46" s="590"/>
      <c r="H46" s="584"/>
      <c r="I46" s="584"/>
      <c r="J46" s="584"/>
      <c r="K46" s="584"/>
      <c r="L46" s="584"/>
      <c r="M46" s="584"/>
      <c r="N46" s="584"/>
      <c r="O46" s="584"/>
      <c r="P46" s="584"/>
      <c r="Q46" s="585"/>
    </row>
    <row r="47" spans="1:17" ht="23.25">
      <c r="A47" s="591" t="s">
        <v>327</v>
      </c>
      <c r="B47" s="592"/>
      <c r="C47" s="592"/>
      <c r="D47" s="592"/>
      <c r="E47" s="592"/>
      <c r="F47" s="592"/>
      <c r="G47" s="592"/>
      <c r="H47" s="506"/>
      <c r="I47" s="506"/>
      <c r="J47" s="506"/>
      <c r="K47" s="506"/>
      <c r="L47" s="506"/>
      <c r="M47" s="506"/>
      <c r="N47" s="506"/>
      <c r="O47" s="506"/>
      <c r="P47" s="506"/>
      <c r="Q47" s="586"/>
    </row>
    <row r="48" spans="1:17" ht="12.75">
      <c r="A48" s="593"/>
      <c r="B48" s="592"/>
      <c r="C48" s="592"/>
      <c r="D48" s="592"/>
      <c r="E48" s="592"/>
      <c r="F48" s="592"/>
      <c r="G48" s="592"/>
      <c r="H48" s="506"/>
      <c r="I48" s="506"/>
      <c r="J48" s="506"/>
      <c r="K48" s="506"/>
      <c r="L48" s="506"/>
      <c r="M48" s="506"/>
      <c r="N48" s="506"/>
      <c r="O48" s="506"/>
      <c r="P48" s="506"/>
      <c r="Q48" s="586"/>
    </row>
    <row r="49" spans="1:17" ht="18">
      <c r="A49" s="594"/>
      <c r="B49" s="595"/>
      <c r="C49" s="595"/>
      <c r="D49" s="595"/>
      <c r="E49" s="595"/>
      <c r="F49" s="595"/>
      <c r="G49" s="595"/>
      <c r="H49" s="506"/>
      <c r="I49" s="506"/>
      <c r="J49" s="582"/>
      <c r="K49" s="707" t="s">
        <v>339</v>
      </c>
      <c r="L49" s="506"/>
      <c r="M49" s="506"/>
      <c r="N49" s="506"/>
      <c r="O49" s="506"/>
      <c r="P49" s="708" t="s">
        <v>340</v>
      </c>
      <c r="Q49" s="586"/>
    </row>
    <row r="50" spans="1:17" ht="12.75">
      <c r="A50" s="597"/>
      <c r="B50" s="96"/>
      <c r="C50" s="96"/>
      <c r="D50" s="96"/>
      <c r="E50" s="96"/>
      <c r="F50" s="96"/>
      <c r="G50" s="96"/>
      <c r="H50" s="506"/>
      <c r="I50" s="506"/>
      <c r="J50" s="506"/>
      <c r="K50" s="506"/>
      <c r="L50" s="506"/>
      <c r="M50" s="506"/>
      <c r="N50" s="506"/>
      <c r="O50" s="506"/>
      <c r="P50" s="506"/>
      <c r="Q50" s="586"/>
    </row>
    <row r="51" spans="1:17" ht="12.75">
      <c r="A51" s="597"/>
      <c r="B51" s="96"/>
      <c r="C51" s="96"/>
      <c r="D51" s="96"/>
      <c r="E51" s="96"/>
      <c r="F51" s="96"/>
      <c r="G51" s="96"/>
      <c r="H51" s="506"/>
      <c r="I51" s="506"/>
      <c r="J51" s="506"/>
      <c r="K51" s="506"/>
      <c r="L51" s="506"/>
      <c r="M51" s="506"/>
      <c r="N51" s="506"/>
      <c r="O51" s="506"/>
      <c r="P51" s="506"/>
      <c r="Q51" s="586"/>
    </row>
    <row r="52" spans="1:17" ht="23.25">
      <c r="A52" s="591" t="s">
        <v>330</v>
      </c>
      <c r="B52" s="599"/>
      <c r="C52" s="599"/>
      <c r="D52" s="600"/>
      <c r="E52" s="600"/>
      <c r="F52" s="601"/>
      <c r="G52" s="600"/>
      <c r="H52" s="506"/>
      <c r="I52" s="506"/>
      <c r="J52" s="506"/>
      <c r="K52" s="709">
        <f>K43</f>
        <v>0.3692</v>
      </c>
      <c r="L52" s="595" t="s">
        <v>328</v>
      </c>
      <c r="M52" s="506"/>
      <c r="N52" s="506"/>
      <c r="O52" s="506"/>
      <c r="P52" s="709">
        <f>P43</f>
        <v>0.29080000000000006</v>
      </c>
      <c r="Q52" s="710" t="s">
        <v>328</v>
      </c>
    </row>
    <row r="53" spans="1:17" ht="23.25">
      <c r="A53" s="711"/>
      <c r="B53" s="605"/>
      <c r="C53" s="605"/>
      <c r="D53" s="592"/>
      <c r="E53" s="592"/>
      <c r="F53" s="606"/>
      <c r="G53" s="592"/>
      <c r="H53" s="506"/>
      <c r="I53" s="506"/>
      <c r="J53" s="506"/>
      <c r="K53" s="704"/>
      <c r="L53" s="658"/>
      <c r="M53" s="506"/>
      <c r="N53" s="506"/>
      <c r="O53" s="506"/>
      <c r="P53" s="704"/>
      <c r="Q53" s="712"/>
    </row>
    <row r="54" spans="1:17" ht="23.25">
      <c r="A54" s="713" t="s">
        <v>329</v>
      </c>
      <c r="B54" s="45"/>
      <c r="C54" s="45"/>
      <c r="D54" s="592"/>
      <c r="E54" s="592"/>
      <c r="F54" s="609"/>
      <c r="G54" s="600"/>
      <c r="H54" s="506"/>
      <c r="I54" s="506"/>
      <c r="J54" s="506"/>
      <c r="K54" s="709">
        <f>'STEPPED UP GENCO'!K42</f>
        <v>0.025516035000000006</v>
      </c>
      <c r="L54" s="595" t="s">
        <v>328</v>
      </c>
      <c r="M54" s="506"/>
      <c r="N54" s="506"/>
      <c r="O54" s="506"/>
      <c r="P54" s="709">
        <f>'STEPPED UP GENCO'!P42</f>
        <v>-0.014944974</v>
      </c>
      <c r="Q54" s="710" t="s">
        <v>328</v>
      </c>
    </row>
    <row r="55" spans="1:17" ht="6.75" customHeight="1">
      <c r="A55" s="610"/>
      <c r="B55" s="506"/>
      <c r="C55" s="506"/>
      <c r="D55" s="506"/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86"/>
    </row>
    <row r="56" spans="1:17" ht="6.75" customHeight="1">
      <c r="A56" s="610"/>
      <c r="B56" s="506"/>
      <c r="C56" s="506"/>
      <c r="D56" s="506"/>
      <c r="E56" s="506"/>
      <c r="F56" s="506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586"/>
    </row>
    <row r="57" spans="1:17" ht="6.75" customHeight="1">
      <c r="A57" s="610"/>
      <c r="B57" s="506"/>
      <c r="C57" s="506"/>
      <c r="D57" s="506"/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86"/>
    </row>
    <row r="58" spans="1:17" ht="26.25" customHeight="1">
      <c r="A58" s="610"/>
      <c r="B58" s="506"/>
      <c r="C58" s="506"/>
      <c r="D58" s="506"/>
      <c r="E58" s="506"/>
      <c r="F58" s="506"/>
      <c r="G58" s="506"/>
      <c r="H58" s="599"/>
      <c r="I58" s="599"/>
      <c r="J58" s="714" t="s">
        <v>331</v>
      </c>
      <c r="K58" s="709">
        <f>SUM(K52:K57)</f>
        <v>0.39471603499999997</v>
      </c>
      <c r="L58" s="715" t="s">
        <v>328</v>
      </c>
      <c r="M58" s="292"/>
      <c r="N58" s="292"/>
      <c r="O58" s="292"/>
      <c r="P58" s="709">
        <f>SUM(P52:P57)</f>
        <v>0.27585502600000006</v>
      </c>
      <c r="Q58" s="715" t="s">
        <v>328</v>
      </c>
    </row>
    <row r="59" spans="1:17" ht="3" customHeight="1" thickBot="1">
      <c r="A59" s="611"/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587"/>
      <c r="O59" s="587"/>
      <c r="P59" s="587"/>
      <c r="Q59" s="588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A29" sqref="A29:IV30"/>
    </sheetView>
  </sheetViews>
  <sheetFormatPr defaultColWidth="9.140625" defaultRowHeight="12.75"/>
  <cols>
    <col min="1" max="1" width="5.140625" style="463" customWidth="1"/>
    <col min="2" max="2" width="36.8515625" style="463" customWidth="1"/>
    <col min="3" max="3" width="14.8515625" style="463" bestFit="1" customWidth="1"/>
    <col min="4" max="4" width="9.8515625" style="463" customWidth="1"/>
    <col min="5" max="5" width="16.8515625" style="463" customWidth="1"/>
    <col min="6" max="6" width="11.421875" style="463" customWidth="1"/>
    <col min="7" max="7" width="13.421875" style="463" customWidth="1"/>
    <col min="8" max="8" width="13.8515625" style="463" customWidth="1"/>
    <col min="9" max="9" width="11.00390625" style="463" customWidth="1"/>
    <col min="10" max="10" width="11.28125" style="463" customWidth="1"/>
    <col min="11" max="11" width="15.28125" style="463" customWidth="1"/>
    <col min="12" max="12" width="14.00390625" style="463" customWidth="1"/>
    <col min="13" max="13" width="13.00390625" style="463" customWidth="1"/>
    <col min="14" max="14" width="11.140625" style="463" customWidth="1"/>
    <col min="15" max="15" width="13.00390625" style="463" customWidth="1"/>
    <col min="16" max="16" width="14.7109375" style="463" customWidth="1"/>
    <col min="17" max="17" width="20.00390625" style="463" customWidth="1"/>
    <col min="18" max="16384" width="9.140625" style="463" customWidth="1"/>
  </cols>
  <sheetData>
    <row r="1" ht="26.25">
      <c r="A1" s="1" t="s">
        <v>237</v>
      </c>
    </row>
    <row r="2" spans="1:17" ht="16.5" customHeight="1">
      <c r="A2" s="302" t="s">
        <v>238</v>
      </c>
      <c r="P2" s="716" t="str">
        <f>NDPL!Q1</f>
        <v>NOVEMBER -2017</v>
      </c>
      <c r="Q2" s="717"/>
    </row>
    <row r="3" spans="1:8" ht="23.25">
      <c r="A3" s="187" t="s">
        <v>285</v>
      </c>
      <c r="H3" s="562"/>
    </row>
    <row r="4" spans="1:16" ht="24" thickBot="1">
      <c r="A4" s="3"/>
      <c r="G4" s="506"/>
      <c r="H4" s="506"/>
      <c r="I4" s="48" t="s">
        <v>397</v>
      </c>
      <c r="J4" s="506"/>
      <c r="K4" s="506"/>
      <c r="L4" s="506"/>
      <c r="M4" s="506"/>
      <c r="N4" s="48" t="s">
        <v>398</v>
      </c>
      <c r="O4" s="506"/>
      <c r="P4" s="506"/>
    </row>
    <row r="5" spans="1:17" ht="43.5" customHeight="1" thickBot="1" thickTop="1">
      <c r="A5" s="563" t="s">
        <v>8</v>
      </c>
      <c r="B5" s="536" t="s">
        <v>9</v>
      </c>
      <c r="C5" s="537" t="s">
        <v>1</v>
      </c>
      <c r="D5" s="537" t="s">
        <v>2</v>
      </c>
      <c r="E5" s="537" t="s">
        <v>3</v>
      </c>
      <c r="F5" s="537" t="s">
        <v>10</v>
      </c>
      <c r="G5" s="535" t="str">
        <f>NDPL!G5</f>
        <v>FINAL READING 01/12/2017</v>
      </c>
      <c r="H5" s="537" t="str">
        <f>NDPL!H5</f>
        <v>INTIAL READING 01/11/2017</v>
      </c>
      <c r="I5" s="537" t="s">
        <v>4</v>
      </c>
      <c r="J5" s="537" t="s">
        <v>5</v>
      </c>
      <c r="K5" s="564" t="s">
        <v>6</v>
      </c>
      <c r="L5" s="535" t="str">
        <f>NDPL!G5</f>
        <v>FINAL READING 01/12/2017</v>
      </c>
      <c r="M5" s="537" t="str">
        <f>NDPL!H5</f>
        <v>INTIAL READING 01/11/2017</v>
      </c>
      <c r="N5" s="537" t="s">
        <v>4</v>
      </c>
      <c r="O5" s="537" t="s">
        <v>5</v>
      </c>
      <c r="P5" s="564" t="s">
        <v>6</v>
      </c>
      <c r="Q5" s="564" t="s">
        <v>309</v>
      </c>
    </row>
    <row r="6" ht="14.25" thickBot="1" thickTop="1"/>
    <row r="7" spans="1:17" ht="19.5" customHeight="1" thickTop="1">
      <c r="A7" s="285"/>
      <c r="B7" s="286" t="s">
        <v>252</v>
      </c>
      <c r="C7" s="287"/>
      <c r="D7" s="287"/>
      <c r="E7" s="287"/>
      <c r="F7" s="288"/>
      <c r="G7" s="97"/>
      <c r="H7" s="91"/>
      <c r="I7" s="91"/>
      <c r="J7" s="91"/>
      <c r="K7" s="94"/>
      <c r="L7" s="99"/>
      <c r="M7" s="475"/>
      <c r="N7" s="475"/>
      <c r="O7" s="475"/>
      <c r="P7" s="625"/>
      <c r="Q7" s="571"/>
    </row>
    <row r="8" spans="1:17" ht="19.5" customHeight="1">
      <c r="A8" s="266"/>
      <c r="B8" s="289" t="s">
        <v>253</v>
      </c>
      <c r="C8" s="290"/>
      <c r="D8" s="290"/>
      <c r="E8" s="290"/>
      <c r="F8" s="291"/>
      <c r="G8" s="38"/>
      <c r="H8" s="44"/>
      <c r="I8" s="44"/>
      <c r="J8" s="44"/>
      <c r="K8" s="42"/>
      <c r="L8" s="100"/>
      <c r="M8" s="506"/>
      <c r="N8" s="506"/>
      <c r="O8" s="506"/>
      <c r="P8" s="718"/>
      <c r="Q8" s="467"/>
    </row>
    <row r="9" spans="1:17" s="762" customFormat="1" ht="19.5" customHeight="1">
      <c r="A9" s="806">
        <v>1</v>
      </c>
      <c r="B9" s="816" t="s">
        <v>254</v>
      </c>
      <c r="C9" s="817">
        <v>4864817</v>
      </c>
      <c r="D9" s="775" t="s">
        <v>12</v>
      </c>
      <c r="E9" s="784" t="s">
        <v>346</v>
      </c>
      <c r="F9" s="818">
        <v>100</v>
      </c>
      <c r="G9" s="811">
        <v>997786</v>
      </c>
      <c r="H9" s="817">
        <v>996526</v>
      </c>
      <c r="I9" s="819">
        <f>G9-H9</f>
        <v>1260</v>
      </c>
      <c r="J9" s="819">
        <f>$F9*I9</f>
        <v>126000</v>
      </c>
      <c r="K9" s="820">
        <f>J9/1000000</f>
        <v>0.126</v>
      </c>
      <c r="L9" s="811">
        <v>2002</v>
      </c>
      <c r="M9" s="817">
        <v>2002</v>
      </c>
      <c r="N9" s="819">
        <f>L9-M9</f>
        <v>0</v>
      </c>
      <c r="O9" s="819">
        <f>$F9*N9</f>
        <v>0</v>
      </c>
      <c r="P9" s="820">
        <f>O9/1000000</f>
        <v>0</v>
      </c>
      <c r="Q9" s="789"/>
    </row>
    <row r="10" spans="1:17" s="762" customFormat="1" ht="19.5" customHeight="1">
      <c r="A10" s="806">
        <v>2</v>
      </c>
      <c r="B10" s="816" t="s">
        <v>255</v>
      </c>
      <c r="C10" s="817">
        <v>4864794</v>
      </c>
      <c r="D10" s="775" t="s">
        <v>12</v>
      </c>
      <c r="E10" s="784" t="s">
        <v>346</v>
      </c>
      <c r="F10" s="818">
        <v>100</v>
      </c>
      <c r="G10" s="811">
        <v>44900</v>
      </c>
      <c r="H10" s="812">
        <v>44281</v>
      </c>
      <c r="I10" s="819">
        <f>G10-H10</f>
        <v>619</v>
      </c>
      <c r="J10" s="819">
        <f>$F10*I10</f>
        <v>61900</v>
      </c>
      <c r="K10" s="820">
        <f>J10/1000000</f>
        <v>0.0619</v>
      </c>
      <c r="L10" s="811">
        <v>5269</v>
      </c>
      <c r="M10" s="812">
        <v>5269</v>
      </c>
      <c r="N10" s="819">
        <f>L10-M10</f>
        <v>0</v>
      </c>
      <c r="O10" s="819">
        <f>$F10*N10</f>
        <v>0</v>
      </c>
      <c r="P10" s="820">
        <f>O10/1000000</f>
        <v>0</v>
      </c>
      <c r="Q10" s="761"/>
    </row>
    <row r="11" spans="1:17" ht="19.5" customHeight="1">
      <c r="A11" s="266">
        <v>3</v>
      </c>
      <c r="B11" s="292" t="s">
        <v>256</v>
      </c>
      <c r="C11" s="290">
        <v>4864896</v>
      </c>
      <c r="D11" s="276" t="s">
        <v>12</v>
      </c>
      <c r="E11" s="96" t="s">
        <v>346</v>
      </c>
      <c r="F11" s="291">
        <v>500</v>
      </c>
      <c r="G11" s="459">
        <v>8825</v>
      </c>
      <c r="H11" s="460">
        <v>6638</v>
      </c>
      <c r="I11" s="462">
        <f>G11-H11</f>
        <v>2187</v>
      </c>
      <c r="J11" s="462">
        <f>$F11*I11</f>
        <v>1093500</v>
      </c>
      <c r="K11" s="517">
        <f>J11/1000000</f>
        <v>1.0935</v>
      </c>
      <c r="L11" s="459">
        <v>2082</v>
      </c>
      <c r="M11" s="460">
        <v>2082</v>
      </c>
      <c r="N11" s="462">
        <f>L11-M11</f>
        <v>0</v>
      </c>
      <c r="O11" s="462">
        <f>$F11*N11</f>
        <v>0</v>
      </c>
      <c r="P11" s="517">
        <f>O11/1000000</f>
        <v>0</v>
      </c>
      <c r="Q11" s="467"/>
    </row>
    <row r="12" spans="1:17" ht="19.5" customHeight="1">
      <c r="A12" s="266">
        <v>4</v>
      </c>
      <c r="B12" s="292" t="s">
        <v>257</v>
      </c>
      <c r="C12" s="290">
        <v>4864863</v>
      </c>
      <c r="D12" s="276" t="s">
        <v>12</v>
      </c>
      <c r="E12" s="96" t="s">
        <v>346</v>
      </c>
      <c r="F12" s="734">
        <v>937.5</v>
      </c>
      <c r="G12" s="459">
        <v>999500</v>
      </c>
      <c r="H12" s="460">
        <v>999948</v>
      </c>
      <c r="I12" s="462">
        <f>G12-H12</f>
        <v>-448</v>
      </c>
      <c r="J12" s="462">
        <f>$F12*I12</f>
        <v>-420000</v>
      </c>
      <c r="K12" s="517">
        <f>J12/1000000</f>
        <v>-0.42</v>
      </c>
      <c r="L12" s="459">
        <v>143</v>
      </c>
      <c r="M12" s="460">
        <v>143</v>
      </c>
      <c r="N12" s="462">
        <f>L12-M12</f>
        <v>0</v>
      </c>
      <c r="O12" s="462">
        <f>$F12*N12</f>
        <v>0</v>
      </c>
      <c r="P12" s="517">
        <f>O12/1000000</f>
        <v>0</v>
      </c>
      <c r="Q12" s="735"/>
    </row>
    <row r="13" spans="1:17" ht="19.5" customHeight="1">
      <c r="A13" s="266"/>
      <c r="B13" s="289" t="s">
        <v>258</v>
      </c>
      <c r="C13" s="290"/>
      <c r="D13" s="276"/>
      <c r="E13" s="84"/>
      <c r="F13" s="291"/>
      <c r="G13" s="267"/>
      <c r="H13" s="282"/>
      <c r="I13" s="282"/>
      <c r="J13" s="282"/>
      <c r="K13" s="297"/>
      <c r="L13" s="303"/>
      <c r="M13" s="282"/>
      <c r="N13" s="282"/>
      <c r="O13" s="282"/>
      <c r="P13" s="524"/>
      <c r="Q13" s="467"/>
    </row>
    <row r="14" spans="1:17" ht="19.5" customHeight="1">
      <c r="A14" s="266"/>
      <c r="B14" s="289"/>
      <c r="C14" s="290"/>
      <c r="D14" s="276"/>
      <c r="E14" s="84"/>
      <c r="F14" s="291"/>
      <c r="G14" s="267"/>
      <c r="H14" s="282"/>
      <c r="I14" s="282"/>
      <c r="J14" s="282"/>
      <c r="K14" s="297"/>
      <c r="L14" s="303"/>
      <c r="M14" s="282"/>
      <c r="N14" s="282"/>
      <c r="O14" s="282"/>
      <c r="P14" s="524"/>
      <c r="Q14" s="467"/>
    </row>
    <row r="15" spans="1:17" ht="19.5" customHeight="1">
      <c r="A15" s="266">
        <v>5</v>
      </c>
      <c r="B15" s="292" t="s">
        <v>259</v>
      </c>
      <c r="C15" s="290">
        <v>5129957</v>
      </c>
      <c r="D15" s="276" t="s">
        <v>12</v>
      </c>
      <c r="E15" s="96" t="s">
        <v>346</v>
      </c>
      <c r="F15" s="291">
        <v>250</v>
      </c>
      <c r="G15" s="459">
        <v>991776</v>
      </c>
      <c r="H15" s="460">
        <v>994007</v>
      </c>
      <c r="I15" s="462">
        <f>G15-H15</f>
        <v>-2231</v>
      </c>
      <c r="J15" s="462">
        <f>$F15*I15</f>
        <v>-557750</v>
      </c>
      <c r="K15" s="517">
        <f>J15/1000000</f>
        <v>-0.55775</v>
      </c>
      <c r="L15" s="459">
        <v>983682</v>
      </c>
      <c r="M15" s="460">
        <v>983682</v>
      </c>
      <c r="N15" s="462">
        <f>L15-M15</f>
        <v>0</v>
      </c>
      <c r="O15" s="462">
        <f>$F15*N15</f>
        <v>0</v>
      </c>
      <c r="P15" s="517">
        <f>O15/1000000</f>
        <v>0</v>
      </c>
      <c r="Q15" s="467"/>
    </row>
    <row r="16" spans="1:17" ht="19.5" customHeight="1">
      <c r="A16" s="266">
        <v>6</v>
      </c>
      <c r="B16" s="292" t="s">
        <v>260</v>
      </c>
      <c r="C16" s="290">
        <v>4864881</v>
      </c>
      <c r="D16" s="276" t="s">
        <v>12</v>
      </c>
      <c r="E16" s="96" t="s">
        <v>346</v>
      </c>
      <c r="F16" s="291">
        <v>-500</v>
      </c>
      <c r="G16" s="459">
        <v>980991</v>
      </c>
      <c r="H16" s="460">
        <v>981517</v>
      </c>
      <c r="I16" s="462">
        <f>G16-H16</f>
        <v>-526</v>
      </c>
      <c r="J16" s="462">
        <f>$F16*I16</f>
        <v>263000</v>
      </c>
      <c r="K16" s="517">
        <f>J16/1000000</f>
        <v>0.263</v>
      </c>
      <c r="L16" s="459">
        <v>976404</v>
      </c>
      <c r="M16" s="460">
        <v>976404</v>
      </c>
      <c r="N16" s="462">
        <f>L16-M16</f>
        <v>0</v>
      </c>
      <c r="O16" s="462">
        <f>$F16*N16</f>
        <v>0</v>
      </c>
      <c r="P16" s="517">
        <f>O16/1000000</f>
        <v>0</v>
      </c>
      <c r="Q16" s="467"/>
    </row>
    <row r="17" spans="1:17" ht="19.5" customHeight="1">
      <c r="A17" s="266">
        <v>7</v>
      </c>
      <c r="B17" s="292" t="s">
        <v>275</v>
      </c>
      <c r="C17" s="290">
        <v>4902559</v>
      </c>
      <c r="D17" s="276" t="s">
        <v>12</v>
      </c>
      <c r="E17" s="96" t="s">
        <v>346</v>
      </c>
      <c r="F17" s="291">
        <v>300</v>
      </c>
      <c r="G17" s="459">
        <v>999999</v>
      </c>
      <c r="H17" s="460">
        <v>999999</v>
      </c>
      <c r="I17" s="462">
        <f>G17-H17</f>
        <v>0</v>
      </c>
      <c r="J17" s="462">
        <f>$F17*I17</f>
        <v>0</v>
      </c>
      <c r="K17" s="517">
        <f>J17/1000000</f>
        <v>0</v>
      </c>
      <c r="L17" s="459">
        <v>999983</v>
      </c>
      <c r="M17" s="460">
        <v>999983</v>
      </c>
      <c r="N17" s="462">
        <f>L17-M17</f>
        <v>0</v>
      </c>
      <c r="O17" s="462">
        <f>$F17*N17</f>
        <v>0</v>
      </c>
      <c r="P17" s="517">
        <f>O17/1000000</f>
        <v>0</v>
      </c>
      <c r="Q17" s="467"/>
    </row>
    <row r="18" spans="1:17" ht="19.5" customHeight="1">
      <c r="A18" s="266"/>
      <c r="B18" s="289"/>
      <c r="C18" s="290"/>
      <c r="D18" s="276"/>
      <c r="E18" s="96"/>
      <c r="F18" s="291"/>
      <c r="G18" s="95"/>
      <c r="H18" s="84"/>
      <c r="I18" s="44"/>
      <c r="J18" s="44"/>
      <c r="K18" s="98"/>
      <c r="L18" s="305"/>
      <c r="M18" s="507"/>
      <c r="N18" s="507"/>
      <c r="O18" s="507"/>
      <c r="P18" s="508"/>
      <c r="Q18" s="467"/>
    </row>
    <row r="19" spans="1:17" ht="19.5" customHeight="1">
      <c r="A19" s="266"/>
      <c r="B19" s="292"/>
      <c r="C19" s="290"/>
      <c r="D19" s="276"/>
      <c r="E19" s="96"/>
      <c r="F19" s="291"/>
      <c r="G19" s="95"/>
      <c r="H19" s="84"/>
      <c r="I19" s="44"/>
      <c r="J19" s="44"/>
      <c r="K19" s="98"/>
      <c r="L19" s="305"/>
      <c r="M19" s="507"/>
      <c r="N19" s="507"/>
      <c r="O19" s="507"/>
      <c r="P19" s="508"/>
      <c r="Q19" s="467"/>
    </row>
    <row r="20" spans="1:17" ht="19.5" customHeight="1">
      <c r="A20" s="266"/>
      <c r="B20" s="289" t="s">
        <v>261</v>
      </c>
      <c r="C20" s="290"/>
      <c r="D20" s="276"/>
      <c r="E20" s="96"/>
      <c r="F20" s="293"/>
      <c r="G20" s="95"/>
      <c r="H20" s="84"/>
      <c r="I20" s="41"/>
      <c r="J20" s="45"/>
      <c r="K20" s="299">
        <f>SUM(K9:K19)</f>
        <v>0.56665</v>
      </c>
      <c r="L20" s="306"/>
      <c r="M20" s="282"/>
      <c r="N20" s="282"/>
      <c r="O20" s="282"/>
      <c r="P20" s="300">
        <f>SUM(P9:P19)</f>
        <v>0</v>
      </c>
      <c r="Q20" s="467"/>
    </row>
    <row r="21" spans="1:17" ht="19.5" customHeight="1">
      <c r="A21" s="266"/>
      <c r="B21" s="289" t="s">
        <v>262</v>
      </c>
      <c r="C21" s="290"/>
      <c r="D21" s="276"/>
      <c r="E21" s="96"/>
      <c r="F21" s="293"/>
      <c r="G21" s="95"/>
      <c r="H21" s="84"/>
      <c r="I21" s="41"/>
      <c r="J21" s="41"/>
      <c r="K21" s="98"/>
      <c r="L21" s="305"/>
      <c r="M21" s="507"/>
      <c r="N21" s="507"/>
      <c r="O21" s="507"/>
      <c r="P21" s="508"/>
      <c r="Q21" s="467"/>
    </row>
    <row r="22" spans="1:17" ht="19.5" customHeight="1">
      <c r="A22" s="266"/>
      <c r="B22" s="289" t="s">
        <v>263</v>
      </c>
      <c r="C22" s="290"/>
      <c r="D22" s="276"/>
      <c r="E22" s="96"/>
      <c r="F22" s="293"/>
      <c r="G22" s="95"/>
      <c r="H22" s="84"/>
      <c r="I22" s="41"/>
      <c r="J22" s="41"/>
      <c r="K22" s="98"/>
      <c r="L22" s="305"/>
      <c r="M22" s="507"/>
      <c r="N22" s="507"/>
      <c r="O22" s="507"/>
      <c r="P22" s="508"/>
      <c r="Q22" s="467"/>
    </row>
    <row r="23" spans="1:17" s="762" customFormat="1" ht="19.5" customHeight="1">
      <c r="A23" s="806">
        <v>8</v>
      </c>
      <c r="B23" s="816" t="s">
        <v>264</v>
      </c>
      <c r="C23" s="817">
        <v>4864796</v>
      </c>
      <c r="D23" s="775" t="s">
        <v>12</v>
      </c>
      <c r="E23" s="784" t="s">
        <v>346</v>
      </c>
      <c r="F23" s="818">
        <v>200</v>
      </c>
      <c r="G23" s="811">
        <v>988719</v>
      </c>
      <c r="H23" s="812">
        <v>986996</v>
      </c>
      <c r="I23" s="819">
        <f>G23-H23</f>
        <v>1723</v>
      </c>
      <c r="J23" s="819">
        <f>$F23*I23</f>
        <v>344600</v>
      </c>
      <c r="K23" s="820">
        <f>J23/1000000</f>
        <v>0.3446</v>
      </c>
      <c r="L23" s="811">
        <v>999926</v>
      </c>
      <c r="M23" s="812">
        <v>999926</v>
      </c>
      <c r="N23" s="819">
        <f>L23-M23</f>
        <v>0</v>
      </c>
      <c r="O23" s="819">
        <f>$F23*N23</f>
        <v>0</v>
      </c>
      <c r="P23" s="820">
        <f>O23/1000000</f>
        <v>0</v>
      </c>
      <c r="Q23" s="789"/>
    </row>
    <row r="24" spans="1:17" ht="21" customHeight="1">
      <c r="A24" s="266">
        <v>9</v>
      </c>
      <c r="B24" s="292" t="s">
        <v>265</v>
      </c>
      <c r="C24" s="290">
        <v>4864932</v>
      </c>
      <c r="D24" s="276" t="s">
        <v>12</v>
      </c>
      <c r="E24" s="96" t="s">
        <v>346</v>
      </c>
      <c r="F24" s="291">
        <v>375</v>
      </c>
      <c r="G24" s="459">
        <v>898445</v>
      </c>
      <c r="H24" s="460">
        <v>901160</v>
      </c>
      <c r="I24" s="462">
        <f>G24-H24</f>
        <v>-2715</v>
      </c>
      <c r="J24" s="462">
        <f>$F24*I24</f>
        <v>-1018125</v>
      </c>
      <c r="K24" s="517">
        <f>J24/1000000</f>
        <v>-1.018125</v>
      </c>
      <c r="L24" s="459">
        <v>996596</v>
      </c>
      <c r="M24" s="460">
        <v>996596</v>
      </c>
      <c r="N24" s="462">
        <f>L24-M24</f>
        <v>0</v>
      </c>
      <c r="O24" s="462">
        <f>$F24*N24</f>
        <v>0</v>
      </c>
      <c r="P24" s="517">
        <f>O24/1000000</f>
        <v>0</v>
      </c>
      <c r="Q24" s="473"/>
    </row>
    <row r="25" spans="1:17" ht="19.5" customHeight="1">
      <c r="A25" s="266"/>
      <c r="B25" s="289" t="s">
        <v>266</v>
      </c>
      <c r="C25" s="292"/>
      <c r="D25" s="276"/>
      <c r="E25" s="96"/>
      <c r="F25" s="293"/>
      <c r="G25" s="95"/>
      <c r="H25" s="84"/>
      <c r="I25" s="41"/>
      <c r="J25" s="45"/>
      <c r="K25" s="300">
        <f>SUM(K23:K24)</f>
        <v>-0.6735249999999999</v>
      </c>
      <c r="L25" s="306"/>
      <c r="M25" s="282"/>
      <c r="N25" s="282"/>
      <c r="O25" s="282"/>
      <c r="P25" s="300">
        <f>SUM(P23:P24)</f>
        <v>0</v>
      </c>
      <c r="Q25" s="467"/>
    </row>
    <row r="26" spans="1:17" ht="19.5" customHeight="1">
      <c r="A26" s="266"/>
      <c r="B26" s="289" t="s">
        <v>267</v>
      </c>
      <c r="C26" s="290"/>
      <c r="D26" s="276"/>
      <c r="E26" s="84"/>
      <c r="F26" s="291"/>
      <c r="G26" s="95"/>
      <c r="H26" s="84"/>
      <c r="I26" s="44"/>
      <c r="J26" s="40"/>
      <c r="K26" s="98"/>
      <c r="L26" s="305"/>
      <c r="M26" s="507"/>
      <c r="N26" s="507"/>
      <c r="O26" s="507"/>
      <c r="P26" s="508"/>
      <c r="Q26" s="467"/>
    </row>
    <row r="27" spans="1:17" ht="19.5" customHeight="1">
      <c r="A27" s="266"/>
      <c r="B27" s="289" t="s">
        <v>263</v>
      </c>
      <c r="C27" s="290"/>
      <c r="D27" s="276"/>
      <c r="E27" s="84"/>
      <c r="F27" s="291"/>
      <c r="G27" s="95"/>
      <c r="H27" s="84"/>
      <c r="I27" s="44"/>
      <c r="J27" s="40"/>
      <c r="K27" s="98"/>
      <c r="L27" s="305"/>
      <c r="M27" s="507"/>
      <c r="N27" s="507"/>
      <c r="O27" s="507"/>
      <c r="P27" s="508"/>
      <c r="Q27" s="467"/>
    </row>
    <row r="28" spans="1:17" s="762" customFormat="1" ht="19.5" customHeight="1">
      <c r="A28" s="806">
        <v>10</v>
      </c>
      <c r="B28" s="816" t="s">
        <v>268</v>
      </c>
      <c r="C28" s="817">
        <v>4864819</v>
      </c>
      <c r="D28" s="775" t="s">
        <v>12</v>
      </c>
      <c r="E28" s="784" t="s">
        <v>346</v>
      </c>
      <c r="F28" s="821">
        <v>200</v>
      </c>
      <c r="G28" s="811">
        <v>302154</v>
      </c>
      <c r="H28" s="812">
        <v>298625</v>
      </c>
      <c r="I28" s="819">
        <f aca="true" t="shared" si="0" ref="I28:I33">G28-H28</f>
        <v>3529</v>
      </c>
      <c r="J28" s="819">
        <f aca="true" t="shared" si="1" ref="J28:J33">$F28*I28</f>
        <v>705800</v>
      </c>
      <c r="K28" s="820">
        <f aca="true" t="shared" si="2" ref="K28:K33">J28/1000000</f>
        <v>0.7058</v>
      </c>
      <c r="L28" s="811">
        <v>284329</v>
      </c>
      <c r="M28" s="812">
        <v>284329</v>
      </c>
      <c r="N28" s="819">
        <f aca="true" t="shared" si="3" ref="N28:N33">L28-M28</f>
        <v>0</v>
      </c>
      <c r="O28" s="819">
        <f aca="true" t="shared" si="4" ref="O28:O33">$F28*N28</f>
        <v>0</v>
      </c>
      <c r="P28" s="820">
        <f aca="true" t="shared" si="5" ref="P28:P33">O28/1000000</f>
        <v>0</v>
      </c>
      <c r="Q28" s="761"/>
    </row>
    <row r="29" spans="1:17" ht="19.5" customHeight="1">
      <c r="A29" s="266">
        <v>11</v>
      </c>
      <c r="B29" s="292" t="s">
        <v>269</v>
      </c>
      <c r="C29" s="290">
        <v>5295125</v>
      </c>
      <c r="D29" s="276" t="s">
        <v>12</v>
      </c>
      <c r="E29" s="96" t="s">
        <v>346</v>
      </c>
      <c r="F29" s="518">
        <v>100</v>
      </c>
      <c r="G29" s="459">
        <v>273439</v>
      </c>
      <c r="H29" s="460">
        <v>262202</v>
      </c>
      <c r="I29" s="462">
        <f>G29-H29</f>
        <v>11237</v>
      </c>
      <c r="J29" s="462">
        <f>$F29*I29</f>
        <v>1123700</v>
      </c>
      <c r="K29" s="517">
        <f>J29/1000000</f>
        <v>1.1237</v>
      </c>
      <c r="L29" s="459">
        <v>998711</v>
      </c>
      <c r="M29" s="460">
        <v>998711</v>
      </c>
      <c r="N29" s="462">
        <f>L29-M29</f>
        <v>0</v>
      </c>
      <c r="O29" s="462">
        <f>$F29*N29</f>
        <v>0</v>
      </c>
      <c r="P29" s="517">
        <f>O29/1000000</f>
        <v>0</v>
      </c>
      <c r="Q29" s="467"/>
    </row>
    <row r="30" spans="1:17" ht="19.5" customHeight="1">
      <c r="A30" s="266">
        <v>12</v>
      </c>
      <c r="B30" s="292" t="s">
        <v>270</v>
      </c>
      <c r="C30" s="290">
        <v>5295126</v>
      </c>
      <c r="D30" s="276" t="s">
        <v>12</v>
      </c>
      <c r="E30" s="96" t="s">
        <v>346</v>
      </c>
      <c r="F30" s="518">
        <v>62.5</v>
      </c>
      <c r="G30" s="459">
        <v>193347</v>
      </c>
      <c r="H30" s="460">
        <v>174556</v>
      </c>
      <c r="I30" s="462">
        <f>G30-H30</f>
        <v>18791</v>
      </c>
      <c r="J30" s="462">
        <f>$F30*I30</f>
        <v>1174437.5</v>
      </c>
      <c r="K30" s="517">
        <f>J30/1000000</f>
        <v>1.1744375</v>
      </c>
      <c r="L30" s="459">
        <v>985547</v>
      </c>
      <c r="M30" s="460">
        <v>985547</v>
      </c>
      <c r="N30" s="462">
        <f>L30-M30</f>
        <v>0</v>
      </c>
      <c r="O30" s="462">
        <f>$F30*N30</f>
        <v>0</v>
      </c>
      <c r="P30" s="517">
        <f>O30/1000000</f>
        <v>0</v>
      </c>
      <c r="Q30" s="467"/>
    </row>
    <row r="31" spans="1:17" ht="19.5" customHeight="1">
      <c r="A31" s="266">
        <v>13</v>
      </c>
      <c r="B31" s="292" t="s">
        <v>271</v>
      </c>
      <c r="C31" s="290">
        <v>4865179</v>
      </c>
      <c r="D31" s="276" t="s">
        <v>12</v>
      </c>
      <c r="E31" s="96" t="s">
        <v>346</v>
      </c>
      <c r="F31" s="518">
        <v>800</v>
      </c>
      <c r="G31" s="459">
        <v>1300</v>
      </c>
      <c r="H31" s="460">
        <v>862</v>
      </c>
      <c r="I31" s="462">
        <f>G31-H31</f>
        <v>438</v>
      </c>
      <c r="J31" s="462">
        <f>$F31*I31</f>
        <v>350400</v>
      </c>
      <c r="K31" s="517">
        <f>J31/1000000</f>
        <v>0.3504</v>
      </c>
      <c r="L31" s="459">
        <v>1796</v>
      </c>
      <c r="M31" s="460">
        <v>1796</v>
      </c>
      <c r="N31" s="462">
        <f>L31-M31</f>
        <v>0</v>
      </c>
      <c r="O31" s="462">
        <f>$F31*N31</f>
        <v>0</v>
      </c>
      <c r="P31" s="517">
        <f>O31/1000000</f>
        <v>0</v>
      </c>
      <c r="Q31" s="467"/>
    </row>
    <row r="32" spans="1:17" s="762" customFormat="1" ht="19.5" customHeight="1">
      <c r="A32" s="806">
        <v>14</v>
      </c>
      <c r="B32" s="816" t="s">
        <v>272</v>
      </c>
      <c r="C32" s="817">
        <v>4864795</v>
      </c>
      <c r="D32" s="775" t="s">
        <v>12</v>
      </c>
      <c r="E32" s="784" t="s">
        <v>346</v>
      </c>
      <c r="F32" s="821">
        <v>100</v>
      </c>
      <c r="G32" s="811">
        <v>985219</v>
      </c>
      <c r="H32" s="812">
        <v>986815</v>
      </c>
      <c r="I32" s="819">
        <f t="shared" si="0"/>
        <v>-1596</v>
      </c>
      <c r="J32" s="819">
        <f t="shared" si="1"/>
        <v>-159600</v>
      </c>
      <c r="K32" s="820">
        <f t="shared" si="2"/>
        <v>-0.1596</v>
      </c>
      <c r="L32" s="811">
        <v>999283</v>
      </c>
      <c r="M32" s="812">
        <v>999283</v>
      </c>
      <c r="N32" s="819">
        <f t="shared" si="3"/>
        <v>0</v>
      </c>
      <c r="O32" s="819">
        <f t="shared" si="4"/>
        <v>0</v>
      </c>
      <c r="P32" s="820">
        <f t="shared" si="5"/>
        <v>0</v>
      </c>
      <c r="Q32" s="789"/>
    </row>
    <row r="33" spans="1:17" s="762" customFormat="1" ht="19.5" customHeight="1">
      <c r="A33" s="806">
        <v>15</v>
      </c>
      <c r="B33" s="816" t="s">
        <v>375</v>
      </c>
      <c r="C33" s="817">
        <v>4864821</v>
      </c>
      <c r="D33" s="775" t="s">
        <v>12</v>
      </c>
      <c r="E33" s="784" t="s">
        <v>346</v>
      </c>
      <c r="F33" s="821">
        <v>150</v>
      </c>
      <c r="G33" s="811">
        <v>999520</v>
      </c>
      <c r="H33" s="812">
        <v>999099</v>
      </c>
      <c r="I33" s="819">
        <f t="shared" si="0"/>
        <v>421</v>
      </c>
      <c r="J33" s="819">
        <f t="shared" si="1"/>
        <v>63150</v>
      </c>
      <c r="K33" s="820">
        <f t="shared" si="2"/>
        <v>0.06315</v>
      </c>
      <c r="L33" s="811">
        <v>984435</v>
      </c>
      <c r="M33" s="812">
        <v>984354</v>
      </c>
      <c r="N33" s="819">
        <f t="shared" si="3"/>
        <v>81</v>
      </c>
      <c r="O33" s="819">
        <f t="shared" si="4"/>
        <v>12150</v>
      </c>
      <c r="P33" s="853">
        <f t="shared" si="5"/>
        <v>0.01215</v>
      </c>
      <c r="Q33" s="854"/>
    </row>
    <row r="34" spans="1:17" ht="19.5" customHeight="1">
      <c r="A34" s="266"/>
      <c r="B34" s="289" t="s">
        <v>258</v>
      </c>
      <c r="C34" s="290"/>
      <c r="D34" s="276"/>
      <c r="E34" s="84"/>
      <c r="F34" s="291"/>
      <c r="G34" s="267"/>
      <c r="H34" s="282"/>
      <c r="I34" s="282"/>
      <c r="J34" s="298"/>
      <c r="K34" s="297"/>
      <c r="L34" s="303"/>
      <c r="M34" s="282"/>
      <c r="N34" s="282"/>
      <c r="O34" s="282"/>
      <c r="P34" s="524"/>
      <c r="Q34" s="467"/>
    </row>
    <row r="35" spans="1:17" ht="19.5" customHeight="1">
      <c r="A35" s="266">
        <v>16</v>
      </c>
      <c r="B35" s="292" t="s">
        <v>273</v>
      </c>
      <c r="C35" s="290">
        <v>4865185</v>
      </c>
      <c r="D35" s="276" t="s">
        <v>12</v>
      </c>
      <c r="E35" s="96" t="s">
        <v>346</v>
      </c>
      <c r="F35" s="518">
        <v>-2500</v>
      </c>
      <c r="G35" s="459">
        <v>998736</v>
      </c>
      <c r="H35" s="460">
        <v>998876</v>
      </c>
      <c r="I35" s="462">
        <f>G35-H35</f>
        <v>-140</v>
      </c>
      <c r="J35" s="462">
        <f>$F35*I35</f>
        <v>350000</v>
      </c>
      <c r="K35" s="517">
        <f>J35/1000000</f>
        <v>0.35</v>
      </c>
      <c r="L35" s="459">
        <v>3068</v>
      </c>
      <c r="M35" s="460">
        <v>3068</v>
      </c>
      <c r="N35" s="462">
        <f>L35-M35</f>
        <v>0</v>
      </c>
      <c r="O35" s="462">
        <f>$F35*N35</f>
        <v>0</v>
      </c>
      <c r="P35" s="523">
        <f>O35/1000000</f>
        <v>0</v>
      </c>
      <c r="Q35" s="478"/>
    </row>
    <row r="36" spans="1:17" ht="19.5" customHeight="1">
      <c r="A36" s="266">
        <v>17</v>
      </c>
      <c r="B36" s="292" t="s">
        <v>276</v>
      </c>
      <c r="C36" s="290">
        <v>4902559</v>
      </c>
      <c r="D36" s="276" t="s">
        <v>12</v>
      </c>
      <c r="E36" s="96" t="s">
        <v>346</v>
      </c>
      <c r="F36" s="290">
        <v>-300</v>
      </c>
      <c r="G36" s="459">
        <v>999999</v>
      </c>
      <c r="H36" s="460">
        <v>999999</v>
      </c>
      <c r="I36" s="462">
        <f>G36-H36</f>
        <v>0</v>
      </c>
      <c r="J36" s="462">
        <f>$F36*I36</f>
        <v>0</v>
      </c>
      <c r="K36" s="517">
        <f>J36/1000000</f>
        <v>0</v>
      </c>
      <c r="L36" s="459">
        <v>999983</v>
      </c>
      <c r="M36" s="460">
        <v>999983</v>
      </c>
      <c r="N36" s="462">
        <f>L36-M36</f>
        <v>0</v>
      </c>
      <c r="O36" s="462">
        <f>$F36*N36</f>
        <v>0</v>
      </c>
      <c r="P36" s="517">
        <f>O36/1000000</f>
        <v>0</v>
      </c>
      <c r="Q36" s="467"/>
    </row>
    <row r="37" spans="1:17" ht="19.5" customHeight="1" thickBot="1">
      <c r="A37" s="294"/>
      <c r="B37" s="295" t="s">
        <v>274</v>
      </c>
      <c r="C37" s="295"/>
      <c r="D37" s="295"/>
      <c r="E37" s="295"/>
      <c r="F37" s="295"/>
      <c r="G37" s="103"/>
      <c r="H37" s="102"/>
      <c r="I37" s="102"/>
      <c r="J37" s="102"/>
      <c r="K37" s="422">
        <f>SUM(K28:K36)</f>
        <v>3.6078875</v>
      </c>
      <c r="L37" s="307"/>
      <c r="M37" s="719"/>
      <c r="N37" s="719"/>
      <c r="O37" s="719"/>
      <c r="P37" s="301">
        <f>SUM(P28:P36)</f>
        <v>0.01215</v>
      </c>
      <c r="Q37" s="583"/>
    </row>
    <row r="38" spans="1:16" ht="13.5" thickTop="1">
      <c r="A38" s="55"/>
      <c r="B38" s="2"/>
      <c r="C38" s="92"/>
      <c r="D38" s="55"/>
      <c r="E38" s="92"/>
      <c r="F38" s="9"/>
      <c r="G38" s="9"/>
      <c r="H38" s="9"/>
      <c r="I38" s="9"/>
      <c r="J38" s="9"/>
      <c r="K38" s="10"/>
      <c r="L38" s="308"/>
      <c r="M38" s="572"/>
      <c r="N38" s="572"/>
      <c r="O38" s="572"/>
      <c r="P38" s="572"/>
    </row>
    <row r="39" spans="11:16" ht="12.75">
      <c r="K39" s="572"/>
      <c r="L39" s="572"/>
      <c r="M39" s="572"/>
      <c r="N39" s="572"/>
      <c r="O39" s="572"/>
      <c r="P39" s="572"/>
    </row>
    <row r="40" spans="7:16" ht="12.75">
      <c r="G40" s="720"/>
      <c r="K40" s="572"/>
      <c r="L40" s="572"/>
      <c r="M40" s="572"/>
      <c r="N40" s="572"/>
      <c r="O40" s="572"/>
      <c r="P40" s="572"/>
    </row>
    <row r="41" spans="2:16" ht="21.75">
      <c r="B41" s="189" t="s">
        <v>332</v>
      </c>
      <c r="K41" s="721">
        <f>K20</f>
        <v>0.56665</v>
      </c>
      <c r="L41" s="722"/>
      <c r="M41" s="722"/>
      <c r="N41" s="722"/>
      <c r="O41" s="722"/>
      <c r="P41" s="721">
        <f>P20</f>
        <v>0</v>
      </c>
    </row>
    <row r="42" spans="2:16" ht="21.75">
      <c r="B42" s="189" t="s">
        <v>333</v>
      </c>
      <c r="K42" s="721">
        <f>K25</f>
        <v>-0.6735249999999999</v>
      </c>
      <c r="L42" s="722"/>
      <c r="M42" s="722"/>
      <c r="N42" s="722"/>
      <c r="O42" s="722"/>
      <c r="P42" s="721">
        <f>P25</f>
        <v>0</v>
      </c>
    </row>
    <row r="43" spans="2:16" ht="21.75">
      <c r="B43" s="189" t="s">
        <v>334</v>
      </c>
      <c r="K43" s="721">
        <f>K37</f>
        <v>3.6078875</v>
      </c>
      <c r="L43" s="722"/>
      <c r="M43" s="722"/>
      <c r="N43" s="722"/>
      <c r="O43" s="722"/>
      <c r="P43" s="723">
        <f>P37</f>
        <v>0.01215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">
      <selection activeCell="K29" sqref="K2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2.00390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237</v>
      </c>
    </row>
    <row r="2" spans="1:16" ht="20.25">
      <c r="A2" s="315" t="s">
        <v>238</v>
      </c>
      <c r="P2" s="273" t="str">
        <f>NDPL!Q1</f>
        <v>NOVEMBER -2017</v>
      </c>
    </row>
    <row r="3" spans="1:9" ht="18">
      <c r="A3" s="185" t="s">
        <v>351</v>
      </c>
      <c r="B3" s="185"/>
      <c r="C3" s="261"/>
      <c r="D3" s="262"/>
      <c r="E3" s="262"/>
      <c r="F3" s="261"/>
      <c r="G3" s="261"/>
      <c r="H3" s="261"/>
      <c r="I3" s="261"/>
    </row>
    <row r="4" spans="1:16" ht="24" thickBot="1">
      <c r="A4" s="3"/>
      <c r="G4" s="18"/>
      <c r="H4" s="18"/>
      <c r="I4" s="48" t="s">
        <v>397</v>
      </c>
      <c r="J4" s="18"/>
      <c r="K4" s="18"/>
      <c r="L4" s="18"/>
      <c r="M4" s="18"/>
      <c r="N4" s="48" t="s">
        <v>398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01/12/2017</v>
      </c>
      <c r="H5" s="33" t="str">
        <f>NDPL!H5</f>
        <v>INTIAL READING 01/11/2017</v>
      </c>
      <c r="I5" s="33" t="s">
        <v>4</v>
      </c>
      <c r="J5" s="33" t="s">
        <v>5</v>
      </c>
      <c r="K5" s="33" t="s">
        <v>6</v>
      </c>
      <c r="L5" s="35" t="str">
        <f>NDPL!G5</f>
        <v>FINAL READING 01/12/2017</v>
      </c>
      <c r="M5" s="33" t="str">
        <f>NDPL!H5</f>
        <v>INTIAL READING 01/11/2017</v>
      </c>
      <c r="N5" s="33" t="s">
        <v>4</v>
      </c>
      <c r="O5" s="33" t="s">
        <v>5</v>
      </c>
      <c r="P5" s="34" t="s">
        <v>6</v>
      </c>
      <c r="Q5" s="34" t="s">
        <v>309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7" t="s">
        <v>283</v>
      </c>
      <c r="C8" s="436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38" t="s">
        <v>284</v>
      </c>
      <c r="C9" s="439" t="s">
        <v>278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3" customFormat="1" ht="20.25">
      <c r="A10" s="428">
        <v>1</v>
      </c>
      <c r="B10" s="559" t="s">
        <v>279</v>
      </c>
      <c r="C10" s="436">
        <v>5295181</v>
      </c>
      <c r="D10" s="454" t="s">
        <v>12</v>
      </c>
      <c r="E10" s="120" t="s">
        <v>355</v>
      </c>
      <c r="F10" s="560">
        <v>1000</v>
      </c>
      <c r="G10" s="459">
        <v>8267</v>
      </c>
      <c r="H10" s="460">
        <v>4891</v>
      </c>
      <c r="I10" s="460">
        <f>G10-H10</f>
        <v>3376</v>
      </c>
      <c r="J10" s="460">
        <f>$F10*I10</f>
        <v>3376000</v>
      </c>
      <c r="K10" s="460">
        <f>J10/1000000</f>
        <v>3.376</v>
      </c>
      <c r="L10" s="459">
        <v>999997</v>
      </c>
      <c r="M10" s="460">
        <v>999997</v>
      </c>
      <c r="N10" s="461">
        <f>L10-M10</f>
        <v>0</v>
      </c>
      <c r="O10" s="461">
        <f>$F10*N10</f>
        <v>0</v>
      </c>
      <c r="P10" s="561">
        <f>O10/1000000</f>
        <v>0</v>
      </c>
      <c r="Q10" s="467" t="s">
        <v>455</v>
      </c>
    </row>
    <row r="11" spans="1:17" s="463" customFormat="1" ht="20.25">
      <c r="A11" s="428">
        <v>2</v>
      </c>
      <c r="B11" s="559" t="s">
        <v>281</v>
      </c>
      <c r="C11" s="436">
        <v>4864886</v>
      </c>
      <c r="D11" s="454" t="s">
        <v>12</v>
      </c>
      <c r="E11" s="120" t="s">
        <v>355</v>
      </c>
      <c r="F11" s="560">
        <v>5000</v>
      </c>
      <c r="G11" s="459">
        <v>9251</v>
      </c>
      <c r="H11" s="460">
        <v>8568</v>
      </c>
      <c r="I11" s="460">
        <f>G11-H11</f>
        <v>683</v>
      </c>
      <c r="J11" s="460">
        <f>$F11*I11</f>
        <v>3415000</v>
      </c>
      <c r="K11" s="460">
        <f>J11/1000000</f>
        <v>3.415</v>
      </c>
      <c r="L11" s="459">
        <v>80</v>
      </c>
      <c r="M11" s="460">
        <v>80</v>
      </c>
      <c r="N11" s="461">
        <f>L11-M11</f>
        <v>0</v>
      </c>
      <c r="O11" s="461">
        <f>$F11*N11</f>
        <v>0</v>
      </c>
      <c r="P11" s="561">
        <f>O11/1000000</f>
        <v>0</v>
      </c>
      <c r="Q11" s="467"/>
    </row>
    <row r="12" spans="1:17" ht="14.25">
      <c r="A12" s="95"/>
      <c r="B12" s="129"/>
      <c r="C12" s="110"/>
      <c r="D12" s="454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54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54"/>
      <c r="E14" s="127"/>
      <c r="F14" s="128"/>
      <c r="G14" s="132"/>
      <c r="H14" s="449" t="s">
        <v>318</v>
      </c>
      <c r="I14" s="431"/>
      <c r="J14" s="296"/>
      <c r="K14" s="432">
        <f>SUM(K10:K11)</f>
        <v>6.791</v>
      </c>
      <c r="L14" s="184"/>
      <c r="M14" s="450" t="s">
        <v>318</v>
      </c>
      <c r="N14" s="433"/>
      <c r="O14" s="429"/>
      <c r="P14" s="434">
        <f>SUM(P10:P11)</f>
        <v>0</v>
      </c>
      <c r="Q14" s="154"/>
    </row>
    <row r="15" spans="1:17" ht="18">
      <c r="A15" s="95"/>
      <c r="B15" s="312"/>
      <c r="C15" s="311"/>
      <c r="D15" s="454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52"/>
      <c r="I16" s="451"/>
      <c r="J16" s="396"/>
      <c r="K16" s="435"/>
      <c r="L16" s="22"/>
      <c r="M16" s="452"/>
      <c r="N16" s="435"/>
      <c r="O16" s="396"/>
      <c r="P16" s="435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7"/>
      <c r="J18" s="27"/>
      <c r="K18" s="198"/>
      <c r="L18" s="26"/>
      <c r="M18" s="27"/>
      <c r="N18" s="197"/>
      <c r="O18" s="27"/>
      <c r="P18" s="198"/>
      <c r="Q18" s="155"/>
    </row>
    <row r="19" ht="13.5" thickTop="1"/>
    <row r="23" spans="1:16" ht="18">
      <c r="A23" s="440" t="s">
        <v>286</v>
      </c>
      <c r="B23" s="186"/>
      <c r="C23" s="186"/>
      <c r="D23" s="186"/>
      <c r="E23" s="186"/>
      <c r="F23" s="186"/>
      <c r="K23" s="134">
        <f>(K14+K16)</f>
        <v>6.791</v>
      </c>
      <c r="L23" s="135"/>
      <c r="M23" s="135"/>
      <c r="N23" s="135"/>
      <c r="O23" s="135"/>
      <c r="P23" s="134">
        <f>(P14+P16)</f>
        <v>0</v>
      </c>
    </row>
    <row r="26" spans="1:2" ht="18">
      <c r="A26" s="440" t="s">
        <v>287</v>
      </c>
      <c r="B26" s="440" t="s">
        <v>288</v>
      </c>
    </row>
    <row r="27" spans="1:16" ht="18">
      <c r="A27" s="199"/>
      <c r="B27" s="199"/>
      <c r="H27" s="158" t="s">
        <v>289</v>
      </c>
      <c r="I27" s="186"/>
      <c r="J27" s="158"/>
      <c r="K27" s="271">
        <v>0</v>
      </c>
      <c r="L27" s="271"/>
      <c r="M27" s="271"/>
      <c r="N27" s="271"/>
      <c r="O27" s="271"/>
      <c r="P27" s="271">
        <v>0</v>
      </c>
    </row>
    <row r="28" spans="8:16" ht="18">
      <c r="H28" s="158" t="s">
        <v>290</v>
      </c>
      <c r="I28" s="186"/>
      <c r="J28" s="158"/>
      <c r="K28" s="271">
        <f>BRPL!K18</f>
        <v>0</v>
      </c>
      <c r="L28" s="271"/>
      <c r="M28" s="271"/>
      <c r="N28" s="271"/>
      <c r="O28" s="271"/>
      <c r="P28" s="271">
        <f>BRPL!P18</f>
        <v>0</v>
      </c>
    </row>
    <row r="29" spans="8:16" ht="18">
      <c r="H29" s="158" t="s">
        <v>291</v>
      </c>
      <c r="I29" s="186"/>
      <c r="J29" s="158"/>
      <c r="K29" s="186">
        <f>BYPL!K31</f>
        <v>-3.173</v>
      </c>
      <c r="L29" s="186"/>
      <c r="M29" s="441"/>
      <c r="N29" s="186"/>
      <c r="O29" s="186"/>
      <c r="P29" s="186">
        <f>BYPL!P31</f>
        <v>-1.6148</v>
      </c>
    </row>
    <row r="30" spans="8:16" ht="18">
      <c r="H30" s="158" t="s">
        <v>292</v>
      </c>
      <c r="I30" s="186"/>
      <c r="J30" s="158"/>
      <c r="K30" s="186">
        <f>NDMC!K33</f>
        <v>-0.8609999999999998</v>
      </c>
      <c r="L30" s="186"/>
      <c r="M30" s="186"/>
      <c r="N30" s="186"/>
      <c r="O30" s="186"/>
      <c r="P30" s="186">
        <f>NDMC!P33</f>
        <v>0</v>
      </c>
    </row>
    <row r="31" spans="8:16" ht="18">
      <c r="H31" s="158" t="s">
        <v>293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42" t="s">
        <v>294</v>
      </c>
      <c r="I32" s="158"/>
      <c r="J32" s="158"/>
      <c r="K32" s="158">
        <f>SUM(K27:K31)</f>
        <v>-4.034</v>
      </c>
      <c r="L32" s="186"/>
      <c r="M32" s="186"/>
      <c r="N32" s="186"/>
      <c r="O32" s="186"/>
      <c r="P32" s="158">
        <f>SUM(P27:P31)</f>
        <v>-1.6148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40" t="s">
        <v>319</v>
      </c>
      <c r="B34" s="112"/>
      <c r="C34" s="112"/>
      <c r="D34" s="112"/>
      <c r="E34" s="112"/>
      <c r="F34" s="112"/>
      <c r="G34" s="112"/>
      <c r="H34" s="158"/>
      <c r="I34" s="443"/>
      <c r="J34" s="158"/>
      <c r="K34" s="443">
        <f>K23+K32</f>
        <v>2.7570000000000006</v>
      </c>
      <c r="L34" s="186"/>
      <c r="M34" s="186"/>
      <c r="N34" s="186"/>
      <c r="O34" s="186"/>
      <c r="P34" s="443">
        <f>P23+P32</f>
        <v>-1.6148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42" t="s">
        <v>295</v>
      </c>
      <c r="B36" s="158" t="s">
        <v>296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44" t="s">
        <v>297</v>
      </c>
      <c r="B38" s="445" t="s">
        <v>298</v>
      </c>
      <c r="C38" s="446" t="s">
        <v>299</v>
      </c>
      <c r="D38" s="445"/>
      <c r="E38" s="445"/>
      <c r="F38" s="445"/>
      <c r="G38" s="396">
        <v>32.9322</v>
      </c>
      <c r="H38" s="445" t="s">
        <v>300</v>
      </c>
      <c r="I38" s="445"/>
      <c r="J38" s="447"/>
      <c r="K38" s="445">
        <f>($K$34*G38)/100</f>
        <v>0.9079407540000003</v>
      </c>
      <c r="L38" s="445"/>
      <c r="M38" s="445"/>
      <c r="N38" s="445"/>
      <c r="O38" s="445"/>
      <c r="P38" s="445">
        <f>($P$34*G38)/100</f>
        <v>-0.5317891656</v>
      </c>
    </row>
    <row r="39" spans="1:16" ht="18">
      <c r="A39" s="444" t="s">
        <v>301</v>
      </c>
      <c r="B39" s="445" t="s">
        <v>356</v>
      </c>
      <c r="C39" s="446" t="s">
        <v>299</v>
      </c>
      <c r="D39" s="445"/>
      <c r="E39" s="445"/>
      <c r="F39" s="445"/>
      <c r="G39" s="396">
        <v>39.509</v>
      </c>
      <c r="H39" s="445" t="s">
        <v>300</v>
      </c>
      <c r="I39" s="445"/>
      <c r="J39" s="447"/>
      <c r="K39" s="445">
        <f>($K$34*G39)/100</f>
        <v>1.0892631300000002</v>
      </c>
      <c r="L39" s="445"/>
      <c r="M39" s="445"/>
      <c r="N39" s="445"/>
      <c r="O39" s="445"/>
      <c r="P39" s="445">
        <f>($P$34*G39)/100</f>
        <v>-0.637991332</v>
      </c>
    </row>
    <row r="40" spans="1:16" ht="18">
      <c r="A40" s="444" t="s">
        <v>302</v>
      </c>
      <c r="B40" s="445" t="s">
        <v>357</v>
      </c>
      <c r="C40" s="446" t="s">
        <v>299</v>
      </c>
      <c r="D40" s="445"/>
      <c r="E40" s="445"/>
      <c r="F40" s="445"/>
      <c r="G40" s="396">
        <v>22.1064</v>
      </c>
      <c r="H40" s="445" t="s">
        <v>300</v>
      </c>
      <c r="I40" s="445"/>
      <c r="J40" s="447"/>
      <c r="K40" s="445">
        <f>($K$34*G40)/100</f>
        <v>0.6094734480000001</v>
      </c>
      <c r="L40" s="445"/>
      <c r="M40" s="445"/>
      <c r="N40" s="445"/>
      <c r="O40" s="445"/>
      <c r="P40" s="445">
        <f>($P$34*G40)/100</f>
        <v>-0.35697414720000004</v>
      </c>
    </row>
    <row r="41" spans="1:16" ht="18">
      <c r="A41" s="444" t="s">
        <v>303</v>
      </c>
      <c r="B41" s="445" t="s">
        <v>358</v>
      </c>
      <c r="C41" s="446" t="s">
        <v>299</v>
      </c>
      <c r="D41" s="445"/>
      <c r="E41" s="445"/>
      <c r="F41" s="445"/>
      <c r="G41" s="396">
        <v>4.527</v>
      </c>
      <c r="H41" s="445" t="s">
        <v>300</v>
      </c>
      <c r="I41" s="445"/>
      <c r="J41" s="447"/>
      <c r="K41" s="445">
        <f>($K$34*G41)/100</f>
        <v>0.12480939000000003</v>
      </c>
      <c r="L41" s="445"/>
      <c r="M41" s="445"/>
      <c r="N41" s="445"/>
      <c r="O41" s="445"/>
      <c r="P41" s="445">
        <f>($P$34*G41)/100</f>
        <v>-0.073101996</v>
      </c>
    </row>
    <row r="42" spans="1:16" ht="18">
      <c r="A42" s="444" t="s">
        <v>304</v>
      </c>
      <c r="B42" s="445" t="s">
        <v>359</v>
      </c>
      <c r="C42" s="446" t="s">
        <v>299</v>
      </c>
      <c r="D42" s="445"/>
      <c r="E42" s="445"/>
      <c r="F42" s="445"/>
      <c r="G42" s="396">
        <v>0.9255</v>
      </c>
      <c r="H42" s="445" t="s">
        <v>300</v>
      </c>
      <c r="I42" s="445"/>
      <c r="J42" s="447"/>
      <c r="K42" s="445">
        <f>($K$34*G42)/100</f>
        <v>0.025516035000000006</v>
      </c>
      <c r="L42" s="445"/>
      <c r="M42" s="445"/>
      <c r="N42" s="445"/>
      <c r="O42" s="445"/>
      <c r="P42" s="445">
        <f>($P$34*G42)/100</f>
        <v>-0.014944974</v>
      </c>
    </row>
    <row r="43" spans="6:10" ht="12.75">
      <c r="F43" s="138"/>
      <c r="J43" s="139"/>
    </row>
    <row r="44" spans="1:10" ht="15">
      <c r="A44" s="448" t="s">
        <v>469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N25" sqref="N2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8.28125" style="0" customWidth="1"/>
    <col min="11" max="11" width="50.574218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1.8515625" style="0" customWidth="1"/>
  </cols>
  <sheetData>
    <row r="1" spans="1:18" ht="68.25" customHeight="1" thickTop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63"/>
      <c r="R1" s="18"/>
    </row>
    <row r="2" spans="1:18" ht="30">
      <c r="A2" s="207"/>
      <c r="B2" s="18"/>
      <c r="C2" s="18"/>
      <c r="D2" s="18"/>
      <c r="E2" s="18"/>
      <c r="F2" s="18"/>
      <c r="G2" s="387" t="s">
        <v>354</v>
      </c>
      <c r="H2" s="18"/>
      <c r="I2" s="18"/>
      <c r="J2" s="18"/>
      <c r="K2" s="18"/>
      <c r="L2" s="18"/>
      <c r="M2" s="18"/>
      <c r="N2" s="18"/>
      <c r="O2" s="18"/>
      <c r="P2" s="18"/>
      <c r="Q2" s="264"/>
      <c r="R2" s="18"/>
    </row>
    <row r="3" spans="1:18" ht="26.25">
      <c r="A3" s="20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4"/>
      <c r="R3" s="18"/>
    </row>
    <row r="4" spans="1:18" ht="25.5">
      <c r="A4" s="20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4"/>
      <c r="R4" s="18"/>
    </row>
    <row r="5" spans="1:18" ht="23.25">
      <c r="A5" s="213"/>
      <c r="B5" s="18"/>
      <c r="C5" s="382" t="s">
        <v>384</v>
      </c>
      <c r="D5" s="18"/>
      <c r="E5" s="18"/>
      <c r="F5" s="18"/>
      <c r="G5" s="18"/>
      <c r="H5" s="18"/>
      <c r="I5" s="18"/>
      <c r="J5" s="18"/>
      <c r="K5" s="18"/>
      <c r="L5" s="210"/>
      <c r="M5" s="18"/>
      <c r="N5" s="18"/>
      <c r="O5" s="18"/>
      <c r="P5" s="18"/>
      <c r="Q5" s="264"/>
      <c r="R5" s="18"/>
    </row>
    <row r="6" spans="1:18" ht="18">
      <c r="A6" s="209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4"/>
      <c r="R6" s="18"/>
    </row>
    <row r="7" spans="1:18" ht="26.25">
      <c r="A7" s="207"/>
      <c r="B7" s="18"/>
      <c r="C7" s="18"/>
      <c r="D7" s="18"/>
      <c r="E7" s="18"/>
      <c r="F7" s="250" t="s">
        <v>464</v>
      </c>
      <c r="G7" s="18"/>
      <c r="H7" s="18"/>
      <c r="I7" s="18"/>
      <c r="J7" s="18"/>
      <c r="K7" s="18"/>
      <c r="L7" s="210"/>
      <c r="M7" s="18"/>
      <c r="N7" s="18"/>
      <c r="O7" s="18"/>
      <c r="P7" s="18"/>
      <c r="Q7" s="264"/>
      <c r="R7" s="18"/>
    </row>
    <row r="8" spans="1:18" ht="25.5">
      <c r="A8" s="208"/>
      <c r="B8" s="211"/>
      <c r="C8" s="18"/>
      <c r="D8" s="18"/>
      <c r="E8" s="18"/>
      <c r="F8" s="18"/>
      <c r="G8" s="18"/>
      <c r="H8" s="212"/>
      <c r="I8" s="18"/>
      <c r="J8" s="18"/>
      <c r="K8" s="18"/>
      <c r="L8" s="18"/>
      <c r="M8" s="18"/>
      <c r="N8" s="18"/>
      <c r="O8" s="18"/>
      <c r="P8" s="18"/>
      <c r="Q8" s="264"/>
      <c r="R8" s="18"/>
    </row>
    <row r="9" spans="1:18" ht="12.75">
      <c r="A9" s="213"/>
      <c r="B9" s="18"/>
      <c r="C9" s="18"/>
      <c r="D9" s="18"/>
      <c r="E9" s="18"/>
      <c r="F9" s="18"/>
      <c r="G9" s="18"/>
      <c r="H9" s="214"/>
      <c r="I9" s="18"/>
      <c r="J9" s="18"/>
      <c r="K9" s="18"/>
      <c r="L9" s="18"/>
      <c r="M9" s="18"/>
      <c r="N9" s="18"/>
      <c r="O9" s="18"/>
      <c r="P9" s="18"/>
      <c r="Q9" s="264"/>
      <c r="R9" s="18"/>
    </row>
    <row r="10" spans="1:18" ht="45.75" customHeight="1">
      <c r="A10" s="213"/>
      <c r="B10" s="257" t="s">
        <v>320</v>
      </c>
      <c r="C10" s="18"/>
      <c r="D10" s="18"/>
      <c r="E10" s="18"/>
      <c r="F10" s="18"/>
      <c r="G10" s="18"/>
      <c r="H10" s="214"/>
      <c r="I10" s="251"/>
      <c r="J10" s="67"/>
      <c r="K10" s="67"/>
      <c r="L10" s="67"/>
      <c r="M10" s="67"/>
      <c r="N10" s="251"/>
      <c r="O10" s="67"/>
      <c r="P10" s="67"/>
      <c r="Q10" s="264"/>
      <c r="R10" s="18"/>
    </row>
    <row r="11" spans="1:19" ht="20.25">
      <c r="A11" s="213"/>
      <c r="B11" s="18"/>
      <c r="C11" s="18"/>
      <c r="D11" s="18"/>
      <c r="E11" s="18"/>
      <c r="F11" s="18"/>
      <c r="G11" s="18"/>
      <c r="H11" s="217"/>
      <c r="I11" s="405" t="s">
        <v>339</v>
      </c>
      <c r="J11" s="252"/>
      <c r="K11" s="252"/>
      <c r="L11" s="252"/>
      <c r="M11" s="252"/>
      <c r="N11" s="405" t="s">
        <v>340</v>
      </c>
      <c r="O11" s="252"/>
      <c r="P11" s="252"/>
      <c r="Q11" s="376"/>
      <c r="R11" s="220"/>
      <c r="S11" s="200"/>
    </row>
    <row r="12" spans="1:18" ht="12.75">
      <c r="A12" s="213"/>
      <c r="B12" s="18"/>
      <c r="C12" s="18"/>
      <c r="D12" s="18"/>
      <c r="E12" s="18"/>
      <c r="F12" s="18"/>
      <c r="G12" s="18"/>
      <c r="H12" s="214"/>
      <c r="I12" s="249"/>
      <c r="J12" s="249"/>
      <c r="K12" s="249"/>
      <c r="L12" s="249"/>
      <c r="M12" s="249"/>
      <c r="N12" s="249"/>
      <c r="O12" s="249"/>
      <c r="P12" s="249"/>
      <c r="Q12" s="264"/>
      <c r="R12" s="18"/>
    </row>
    <row r="13" spans="1:18" ht="26.25">
      <c r="A13" s="381">
        <v>1</v>
      </c>
      <c r="B13" s="382" t="s">
        <v>321</v>
      </c>
      <c r="C13" s="383"/>
      <c r="D13" s="383"/>
      <c r="E13" s="380"/>
      <c r="F13" s="380"/>
      <c r="G13" s="216"/>
      <c r="H13" s="377"/>
      <c r="I13" s="378">
        <f>NDPL!K166</f>
        <v>-26.40083555266667</v>
      </c>
      <c r="J13" s="250"/>
      <c r="K13" s="250"/>
      <c r="L13" s="250"/>
      <c r="M13" s="377"/>
      <c r="N13" s="378">
        <f>NDPL!P166</f>
        <v>-0.9292233256</v>
      </c>
      <c r="O13" s="250"/>
      <c r="P13" s="250"/>
      <c r="Q13" s="264"/>
      <c r="R13" s="18"/>
    </row>
    <row r="14" spans="1:18" ht="26.25">
      <c r="A14" s="381"/>
      <c r="B14" s="382"/>
      <c r="C14" s="383"/>
      <c r="D14" s="383"/>
      <c r="E14" s="380"/>
      <c r="F14" s="380"/>
      <c r="G14" s="216"/>
      <c r="H14" s="377"/>
      <c r="I14" s="378"/>
      <c r="J14" s="250"/>
      <c r="K14" s="250"/>
      <c r="L14" s="250"/>
      <c r="M14" s="377"/>
      <c r="N14" s="378"/>
      <c r="O14" s="250"/>
      <c r="P14" s="250"/>
      <c r="Q14" s="264"/>
      <c r="R14" s="18"/>
    </row>
    <row r="15" spans="1:18" ht="26.25">
      <c r="A15" s="381"/>
      <c r="B15" s="382"/>
      <c r="C15" s="383"/>
      <c r="D15" s="383"/>
      <c r="E15" s="380"/>
      <c r="F15" s="380"/>
      <c r="G15" s="211"/>
      <c r="H15" s="377"/>
      <c r="I15" s="378"/>
      <c r="J15" s="250"/>
      <c r="K15" s="250"/>
      <c r="L15" s="250"/>
      <c r="M15" s="377"/>
      <c r="N15" s="378"/>
      <c r="O15" s="250"/>
      <c r="P15" s="250"/>
      <c r="Q15" s="264"/>
      <c r="R15" s="18"/>
    </row>
    <row r="16" spans="1:18" ht="23.25" customHeight="1">
      <c r="A16" s="381">
        <v>2</v>
      </c>
      <c r="B16" s="382" t="s">
        <v>322</v>
      </c>
      <c r="C16" s="383"/>
      <c r="D16" s="383"/>
      <c r="E16" s="380"/>
      <c r="F16" s="380"/>
      <c r="G16" s="216"/>
      <c r="H16" s="377"/>
      <c r="I16" s="378">
        <f>BRPL!K198</f>
        <v>-39.650226573999994</v>
      </c>
      <c r="J16" s="250"/>
      <c r="K16" s="250"/>
      <c r="L16" s="250"/>
      <c r="M16" s="377" t="s">
        <v>353</v>
      </c>
      <c r="N16" s="378">
        <f>BRPL!P198</f>
        <v>3.997309858000001</v>
      </c>
      <c r="O16" s="250"/>
      <c r="P16" s="250"/>
      <c r="Q16" s="264"/>
      <c r="R16" s="18"/>
    </row>
    <row r="17" spans="1:18" ht="26.25">
      <c r="A17" s="381"/>
      <c r="B17" s="382"/>
      <c r="C17" s="383"/>
      <c r="D17" s="383"/>
      <c r="E17" s="380"/>
      <c r="F17" s="380"/>
      <c r="G17" s="216"/>
      <c r="H17" s="377"/>
      <c r="I17" s="378"/>
      <c r="J17" s="250"/>
      <c r="K17" s="250"/>
      <c r="L17" s="250"/>
      <c r="M17" s="377"/>
      <c r="N17" s="378"/>
      <c r="O17" s="250"/>
      <c r="P17" s="250"/>
      <c r="Q17" s="264"/>
      <c r="R17" s="18"/>
    </row>
    <row r="18" spans="1:18" ht="26.25">
      <c r="A18" s="381"/>
      <c r="B18" s="382"/>
      <c r="C18" s="383"/>
      <c r="D18" s="383"/>
      <c r="E18" s="380"/>
      <c r="F18" s="380"/>
      <c r="G18" s="211"/>
      <c r="H18" s="377"/>
      <c r="I18" s="378"/>
      <c r="J18" s="250"/>
      <c r="K18" s="250"/>
      <c r="L18" s="250"/>
      <c r="M18" s="377"/>
      <c r="N18" s="378"/>
      <c r="O18" s="250"/>
      <c r="P18" s="250"/>
      <c r="Q18" s="264"/>
      <c r="R18" s="18"/>
    </row>
    <row r="19" spans="1:18" ht="23.25" customHeight="1">
      <c r="A19" s="381">
        <v>3</v>
      </c>
      <c r="B19" s="382" t="s">
        <v>323</v>
      </c>
      <c r="C19" s="383"/>
      <c r="D19" s="383"/>
      <c r="E19" s="380"/>
      <c r="F19" s="380"/>
      <c r="G19" s="216"/>
      <c r="H19" s="377" t="s">
        <v>353</v>
      </c>
      <c r="I19" s="378">
        <f>BYPL!K171</f>
        <v>0.8535570346666637</v>
      </c>
      <c r="J19" s="250"/>
      <c r="K19" s="250"/>
      <c r="L19" s="250"/>
      <c r="M19" s="377"/>
      <c r="N19" s="378">
        <f>BYPL!P171</f>
        <v>-0.05079102720000034</v>
      </c>
      <c r="O19" s="250"/>
      <c r="P19" s="250"/>
      <c r="Q19" s="264"/>
      <c r="R19" s="18"/>
    </row>
    <row r="20" spans="1:18" ht="26.25">
      <c r="A20" s="381"/>
      <c r="B20" s="382"/>
      <c r="C20" s="383"/>
      <c r="D20" s="383"/>
      <c r="E20" s="380"/>
      <c r="F20" s="380"/>
      <c r="G20" s="216"/>
      <c r="H20" s="377"/>
      <c r="I20" s="378"/>
      <c r="J20" s="250"/>
      <c r="K20" s="250"/>
      <c r="L20" s="250"/>
      <c r="M20" s="377"/>
      <c r="N20" s="378"/>
      <c r="O20" s="250"/>
      <c r="P20" s="250"/>
      <c r="Q20" s="264"/>
      <c r="R20" s="18"/>
    </row>
    <row r="21" spans="1:18" ht="26.25">
      <c r="A21" s="381"/>
      <c r="B21" s="384"/>
      <c r="C21" s="384"/>
      <c r="D21" s="384"/>
      <c r="E21" s="272"/>
      <c r="F21" s="272"/>
      <c r="G21" s="108"/>
      <c r="H21" s="377"/>
      <c r="I21" s="378"/>
      <c r="J21" s="250"/>
      <c r="K21" s="250"/>
      <c r="L21" s="250"/>
      <c r="M21" s="377"/>
      <c r="N21" s="378"/>
      <c r="O21" s="250"/>
      <c r="P21" s="250"/>
      <c r="Q21" s="264"/>
      <c r="R21" s="18"/>
    </row>
    <row r="22" spans="1:18" ht="26.25">
      <c r="A22" s="381">
        <v>4</v>
      </c>
      <c r="B22" s="382" t="s">
        <v>324</v>
      </c>
      <c r="C22" s="384"/>
      <c r="D22" s="384"/>
      <c r="E22" s="272"/>
      <c r="F22" s="272"/>
      <c r="G22" s="216"/>
      <c r="H22" s="377"/>
      <c r="I22" s="378">
        <f>NDMC!K86</f>
        <v>-0.036108429999998956</v>
      </c>
      <c r="J22" s="250"/>
      <c r="K22" s="250"/>
      <c r="L22" s="250"/>
      <c r="M22" s="377"/>
      <c r="N22" s="378">
        <f>NDMC!P86</f>
        <v>-0.24020199600000003</v>
      </c>
      <c r="O22" s="250"/>
      <c r="P22" s="250"/>
      <c r="Q22" s="264"/>
      <c r="R22" s="18"/>
    </row>
    <row r="23" spans="1:18" ht="26.25">
      <c r="A23" s="381"/>
      <c r="B23" s="382"/>
      <c r="C23" s="384"/>
      <c r="D23" s="384"/>
      <c r="E23" s="272"/>
      <c r="F23" s="272"/>
      <c r="G23" s="216"/>
      <c r="H23" s="377"/>
      <c r="I23" s="378"/>
      <c r="J23" s="250"/>
      <c r="K23" s="250"/>
      <c r="L23" s="250"/>
      <c r="M23" s="377"/>
      <c r="N23" s="378"/>
      <c r="O23" s="250"/>
      <c r="P23" s="250"/>
      <c r="Q23" s="264"/>
      <c r="R23" s="18"/>
    </row>
    <row r="24" spans="1:18" ht="26.25">
      <c r="A24" s="381"/>
      <c r="B24" s="384"/>
      <c r="C24" s="384"/>
      <c r="D24" s="384"/>
      <c r="E24" s="272"/>
      <c r="F24" s="272"/>
      <c r="G24" s="108"/>
      <c r="H24" s="377"/>
      <c r="I24" s="378"/>
      <c r="J24" s="250"/>
      <c r="K24" s="250"/>
      <c r="L24" s="250"/>
      <c r="M24" s="377"/>
      <c r="N24" s="378"/>
      <c r="O24" s="250"/>
      <c r="P24" s="250"/>
      <c r="Q24" s="264"/>
      <c r="R24" s="18"/>
    </row>
    <row r="25" spans="1:18" ht="26.25">
      <c r="A25" s="381">
        <v>5</v>
      </c>
      <c r="B25" s="382" t="s">
        <v>325</v>
      </c>
      <c r="C25" s="384"/>
      <c r="D25" s="384"/>
      <c r="E25" s="272"/>
      <c r="F25" s="272"/>
      <c r="G25" s="216"/>
      <c r="H25" s="377" t="s">
        <v>353</v>
      </c>
      <c r="I25" s="378">
        <f>MES!K58</f>
        <v>0.39471603499999997</v>
      </c>
      <c r="J25" s="250"/>
      <c r="K25" s="250"/>
      <c r="L25" s="250"/>
      <c r="M25" s="377" t="s">
        <v>353</v>
      </c>
      <c r="N25" s="378">
        <f>MES!P58</f>
        <v>0.27585502600000006</v>
      </c>
      <c r="O25" s="250"/>
      <c r="P25" s="250"/>
      <c r="Q25" s="264"/>
      <c r="R25" s="18"/>
    </row>
    <row r="26" spans="1:18" ht="20.25">
      <c r="A26" s="213"/>
      <c r="B26" s="18"/>
      <c r="C26" s="18"/>
      <c r="D26" s="18"/>
      <c r="E26" s="18"/>
      <c r="F26" s="18"/>
      <c r="G26" s="18"/>
      <c r="H26" s="215"/>
      <c r="I26" s="379"/>
      <c r="J26" s="248"/>
      <c r="K26" s="248"/>
      <c r="L26" s="248"/>
      <c r="M26" s="248"/>
      <c r="N26" s="248"/>
      <c r="O26" s="248"/>
      <c r="P26" s="248"/>
      <c r="Q26" s="264"/>
      <c r="R26" s="18"/>
    </row>
    <row r="27" spans="1:18" ht="18">
      <c r="A27" s="209"/>
      <c r="B27" s="188"/>
      <c r="C27" s="218"/>
      <c r="D27" s="218"/>
      <c r="E27" s="218"/>
      <c r="F27" s="218"/>
      <c r="G27" s="219"/>
      <c r="H27" s="215"/>
      <c r="I27" s="18"/>
      <c r="J27" s="18"/>
      <c r="K27" s="18"/>
      <c r="L27" s="18"/>
      <c r="M27" s="18"/>
      <c r="N27" s="18"/>
      <c r="O27" s="18"/>
      <c r="P27" s="18"/>
      <c r="Q27" s="264"/>
      <c r="R27" s="18"/>
    </row>
    <row r="28" spans="1:18" ht="15">
      <c r="A28" s="213"/>
      <c r="B28" s="18"/>
      <c r="C28" s="18"/>
      <c r="D28" s="18"/>
      <c r="E28" s="18"/>
      <c r="F28" s="18"/>
      <c r="G28" s="18"/>
      <c r="H28" s="215"/>
      <c r="I28" s="18"/>
      <c r="J28" s="18"/>
      <c r="K28" s="18"/>
      <c r="L28" s="18"/>
      <c r="M28" s="18"/>
      <c r="N28" s="18"/>
      <c r="O28" s="18"/>
      <c r="P28" s="18"/>
      <c r="Q28" s="264"/>
      <c r="R28" s="18"/>
    </row>
    <row r="29" spans="1:18" ht="54" customHeight="1" thickBot="1">
      <c r="A29" s="375" t="s">
        <v>326</v>
      </c>
      <c r="B29" s="253"/>
      <c r="C29" s="253"/>
      <c r="D29" s="253"/>
      <c r="E29" s="253"/>
      <c r="F29" s="253"/>
      <c r="G29" s="253"/>
      <c r="H29" s="254"/>
      <c r="I29" s="254"/>
      <c r="J29" s="254"/>
      <c r="K29" s="254"/>
      <c r="L29" s="254"/>
      <c r="M29" s="254"/>
      <c r="N29" s="254"/>
      <c r="O29" s="254"/>
      <c r="P29" s="254"/>
      <c r="Q29" s="265"/>
      <c r="R29" s="18"/>
    </row>
    <row r="30" spans="1:9" ht="13.5" thickTop="1">
      <c r="A30" s="206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8" t="s">
        <v>352</v>
      </c>
      <c r="B33" s="18"/>
      <c r="C33" s="18"/>
      <c r="D33" s="18"/>
      <c r="E33" s="374"/>
      <c r="F33" s="374"/>
      <c r="G33" s="18"/>
      <c r="H33" s="18"/>
      <c r="I33" s="18"/>
    </row>
    <row r="34" spans="1:9" ht="15">
      <c r="A34" s="242"/>
      <c r="B34" s="242"/>
      <c r="C34" s="242"/>
      <c r="D34" s="242"/>
      <c r="E34" s="374"/>
      <c r="F34" s="374"/>
      <c r="G34" s="18"/>
      <c r="H34" s="18"/>
      <c r="I34" s="18"/>
    </row>
    <row r="35" spans="1:9" s="374" customFormat="1" ht="15" customHeight="1">
      <c r="A35" s="386" t="s">
        <v>360</v>
      </c>
      <c r="E35"/>
      <c r="F35"/>
      <c r="G35" s="242"/>
      <c r="H35" s="242"/>
      <c r="I35" s="242"/>
    </row>
    <row r="36" spans="1:9" s="374" customFormat="1" ht="15" customHeight="1">
      <c r="A36" s="386"/>
      <c r="E36"/>
      <c r="F36"/>
      <c r="H36" s="242"/>
      <c r="I36" s="242"/>
    </row>
    <row r="37" spans="1:9" s="374" customFormat="1" ht="15" customHeight="1">
      <c r="A37" s="386" t="s">
        <v>361</v>
      </c>
      <c r="E37"/>
      <c r="F37"/>
      <c r="I37" s="242"/>
    </row>
    <row r="38" spans="1:9" s="374" customFormat="1" ht="15" customHeight="1">
      <c r="A38" s="385"/>
      <c r="E38"/>
      <c r="F38"/>
      <c r="I38" s="242"/>
    </row>
    <row r="39" spans="1:9" s="374" customFormat="1" ht="15" customHeight="1">
      <c r="A39" s="386"/>
      <c r="E39"/>
      <c r="F39"/>
      <c r="I39" s="242"/>
    </row>
    <row r="40" spans="1:6" s="374" customFormat="1" ht="15" customHeight="1">
      <c r="A40" s="386"/>
      <c r="B40" s="373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Q7" sqref="Q7"/>
    </sheetView>
  </sheetViews>
  <sheetFormatPr defaultColWidth="9.140625" defaultRowHeight="12.75"/>
  <cols>
    <col min="1" max="1" width="6.8515625" style="463" customWidth="1"/>
    <col min="2" max="2" width="12.00390625" style="463" customWidth="1"/>
    <col min="3" max="3" width="9.8515625" style="463" bestFit="1" customWidth="1"/>
    <col min="4" max="5" width="9.140625" style="463" customWidth="1"/>
    <col min="6" max="6" width="9.28125" style="463" bestFit="1" customWidth="1"/>
    <col min="7" max="7" width="13.00390625" style="463" customWidth="1"/>
    <col min="8" max="8" width="12.140625" style="463" customWidth="1"/>
    <col min="9" max="9" width="9.28125" style="463" bestFit="1" customWidth="1"/>
    <col min="10" max="10" width="10.57421875" style="463" bestFit="1" customWidth="1"/>
    <col min="11" max="11" width="10.00390625" style="463" customWidth="1"/>
    <col min="12" max="13" width="11.8515625" style="463" customWidth="1"/>
    <col min="14" max="14" width="9.28125" style="463" bestFit="1" customWidth="1"/>
    <col min="15" max="15" width="10.57421875" style="463" bestFit="1" customWidth="1"/>
    <col min="16" max="16" width="12.7109375" style="463" customWidth="1"/>
    <col min="17" max="17" width="10.7109375" style="463" customWidth="1"/>
    <col min="18" max="16384" width="9.140625" style="463" customWidth="1"/>
  </cols>
  <sheetData>
    <row r="1" spans="1:16" ht="24" thickBot="1">
      <c r="A1" s="3"/>
      <c r="G1" s="506"/>
      <c r="H1" s="506"/>
      <c r="I1" s="48" t="s">
        <v>397</v>
      </c>
      <c r="J1" s="506"/>
      <c r="K1" s="506"/>
      <c r="L1" s="506"/>
      <c r="M1" s="506"/>
      <c r="N1" s="48" t="s">
        <v>398</v>
      </c>
      <c r="O1" s="506"/>
      <c r="P1" s="506"/>
    </row>
    <row r="2" spans="1:17" ht="39.75" thickBot="1" thickTop="1">
      <c r="A2" s="535" t="s">
        <v>8</v>
      </c>
      <c r="B2" s="536" t="s">
        <v>9</v>
      </c>
      <c r="C2" s="537" t="s">
        <v>1</v>
      </c>
      <c r="D2" s="537" t="s">
        <v>2</v>
      </c>
      <c r="E2" s="537" t="s">
        <v>3</v>
      </c>
      <c r="F2" s="537" t="s">
        <v>10</v>
      </c>
      <c r="G2" s="535" t="str">
        <f>NDPL!G5</f>
        <v>FINAL READING 01/12/2017</v>
      </c>
      <c r="H2" s="537" t="str">
        <f>NDPL!H5</f>
        <v>INTIAL READING 01/11/2017</v>
      </c>
      <c r="I2" s="537" t="s">
        <v>4</v>
      </c>
      <c r="J2" s="537" t="s">
        <v>5</v>
      </c>
      <c r="K2" s="537" t="s">
        <v>6</v>
      </c>
      <c r="L2" s="535" t="str">
        <f>NDPL!G5</f>
        <v>FINAL READING 01/12/2017</v>
      </c>
      <c r="M2" s="537" t="str">
        <f>NDPL!H5</f>
        <v>INTIAL READING 01/11/2017</v>
      </c>
      <c r="N2" s="537" t="s">
        <v>4</v>
      </c>
      <c r="O2" s="537" t="s">
        <v>5</v>
      </c>
      <c r="P2" s="564" t="s">
        <v>6</v>
      </c>
      <c r="Q2" s="724"/>
    </row>
    <row r="3" ht="14.25" thickBot="1" thickTop="1"/>
    <row r="4" spans="1:17" ht="13.5" thickTop="1">
      <c r="A4" s="476"/>
      <c r="B4" s="256" t="s">
        <v>341</v>
      </c>
      <c r="C4" s="475"/>
      <c r="D4" s="475"/>
      <c r="E4" s="475"/>
      <c r="F4" s="625"/>
      <c r="G4" s="476"/>
      <c r="H4" s="475"/>
      <c r="I4" s="475"/>
      <c r="J4" s="475"/>
      <c r="K4" s="625"/>
      <c r="L4" s="476"/>
      <c r="M4" s="475"/>
      <c r="N4" s="475"/>
      <c r="O4" s="475"/>
      <c r="P4" s="625"/>
      <c r="Q4" s="571"/>
    </row>
    <row r="5" spans="1:17" ht="12.75">
      <c r="A5" s="725"/>
      <c r="B5" s="129" t="s">
        <v>345</v>
      </c>
      <c r="C5" s="130" t="s">
        <v>278</v>
      </c>
      <c r="D5" s="506"/>
      <c r="E5" s="506"/>
      <c r="F5" s="718"/>
      <c r="G5" s="725"/>
      <c r="H5" s="506"/>
      <c r="I5" s="506"/>
      <c r="J5" s="506"/>
      <c r="K5" s="718"/>
      <c r="L5" s="725"/>
      <c r="M5" s="506"/>
      <c r="N5" s="506"/>
      <c r="O5" s="506"/>
      <c r="P5" s="718"/>
      <c r="Q5" s="467"/>
    </row>
    <row r="6" spans="1:17" ht="15">
      <c r="A6" s="505">
        <v>1</v>
      </c>
      <c r="B6" s="506" t="s">
        <v>342</v>
      </c>
      <c r="C6" s="507">
        <v>5100238</v>
      </c>
      <c r="D6" s="127" t="s">
        <v>12</v>
      </c>
      <c r="E6" s="127" t="s">
        <v>280</v>
      </c>
      <c r="F6" s="508">
        <v>750</v>
      </c>
      <c r="G6" s="340">
        <v>12054</v>
      </c>
      <c r="H6" s="276">
        <v>11688</v>
      </c>
      <c r="I6" s="400">
        <f>G6-H6</f>
        <v>366</v>
      </c>
      <c r="J6" s="400">
        <f>$F6*I6</f>
        <v>274500</v>
      </c>
      <c r="K6" s="486">
        <f>J6/1000000</f>
        <v>0.2745</v>
      </c>
      <c r="L6" s="340">
        <v>999964</v>
      </c>
      <c r="M6" s="276">
        <v>999964</v>
      </c>
      <c r="N6" s="400">
        <f>L6-M6</f>
        <v>0</v>
      </c>
      <c r="O6" s="400">
        <f>$F6*N6</f>
        <v>0</v>
      </c>
      <c r="P6" s="486">
        <f>O6/1000000</f>
        <v>0</v>
      </c>
      <c r="Q6" s="479"/>
    </row>
    <row r="7" spans="1:17" ht="15">
      <c r="A7" s="505">
        <v>2</v>
      </c>
      <c r="B7" s="506" t="s">
        <v>343</v>
      </c>
      <c r="C7" s="507">
        <v>5295188</v>
      </c>
      <c r="D7" s="127" t="s">
        <v>12</v>
      </c>
      <c r="E7" s="127" t="s">
        <v>280</v>
      </c>
      <c r="F7" s="508">
        <v>1000</v>
      </c>
      <c r="G7" s="340">
        <v>998747</v>
      </c>
      <c r="H7" s="341">
        <v>1000367</v>
      </c>
      <c r="I7" s="400">
        <f>G7-H7</f>
        <v>-1620</v>
      </c>
      <c r="J7" s="400">
        <f>$F7*I7</f>
        <v>-1620000</v>
      </c>
      <c r="K7" s="486">
        <f>J7/1000000</f>
        <v>-1.62</v>
      </c>
      <c r="L7" s="340">
        <v>0</v>
      </c>
      <c r="M7" s="341">
        <v>0</v>
      </c>
      <c r="N7" s="400">
        <f>L7-M7</f>
        <v>0</v>
      </c>
      <c r="O7" s="400">
        <f>$F7*N7</f>
        <v>0</v>
      </c>
      <c r="P7" s="486">
        <f>O7/1000000</f>
        <v>0</v>
      </c>
      <c r="Q7" s="467"/>
    </row>
    <row r="8" spans="1:17" s="554" customFormat="1" ht="15">
      <c r="A8" s="545">
        <v>3</v>
      </c>
      <c r="B8" s="546" t="s">
        <v>344</v>
      </c>
      <c r="C8" s="547">
        <v>4864840</v>
      </c>
      <c r="D8" s="548" t="s">
        <v>12</v>
      </c>
      <c r="E8" s="548" t="s">
        <v>280</v>
      </c>
      <c r="F8" s="549">
        <v>750</v>
      </c>
      <c r="G8" s="550">
        <v>852247</v>
      </c>
      <c r="H8" s="341">
        <v>852695</v>
      </c>
      <c r="I8" s="551">
        <f>G8-H8</f>
        <v>-448</v>
      </c>
      <c r="J8" s="551">
        <f>$F8*I8</f>
        <v>-336000</v>
      </c>
      <c r="K8" s="552">
        <f>J8/1000000</f>
        <v>-0.336</v>
      </c>
      <c r="L8" s="550">
        <v>998641</v>
      </c>
      <c r="M8" s="341">
        <v>998641</v>
      </c>
      <c r="N8" s="551">
        <f>L8-M8</f>
        <v>0</v>
      </c>
      <c r="O8" s="551">
        <f>$F8*N8</f>
        <v>0</v>
      </c>
      <c r="P8" s="552">
        <f>O8/1000000</f>
        <v>0</v>
      </c>
      <c r="Q8" s="553"/>
    </row>
    <row r="9" spans="1:17" ht="12.75">
      <c r="A9" s="505"/>
      <c r="B9" s="506"/>
      <c r="C9" s="507"/>
      <c r="D9" s="506"/>
      <c r="E9" s="506"/>
      <c r="F9" s="508"/>
      <c r="G9" s="505"/>
      <c r="H9" s="507"/>
      <c r="I9" s="506"/>
      <c r="J9" s="506"/>
      <c r="K9" s="718"/>
      <c r="L9" s="505"/>
      <c r="M9" s="507"/>
      <c r="N9" s="506"/>
      <c r="O9" s="506"/>
      <c r="P9" s="718"/>
      <c r="Q9" s="467"/>
    </row>
    <row r="10" spans="1:17" ht="12.75">
      <c r="A10" s="725"/>
      <c r="B10" s="506"/>
      <c r="C10" s="506"/>
      <c r="D10" s="506"/>
      <c r="E10" s="506"/>
      <c r="F10" s="718"/>
      <c r="G10" s="505"/>
      <c r="H10" s="507"/>
      <c r="I10" s="506"/>
      <c r="J10" s="506"/>
      <c r="K10" s="718"/>
      <c r="L10" s="505"/>
      <c r="M10" s="507"/>
      <c r="N10" s="506"/>
      <c r="O10" s="506"/>
      <c r="P10" s="718"/>
      <c r="Q10" s="467"/>
    </row>
    <row r="11" spans="1:17" ht="12.75">
      <c r="A11" s="725"/>
      <c r="B11" s="506"/>
      <c r="C11" s="506"/>
      <c r="D11" s="506"/>
      <c r="E11" s="506"/>
      <c r="F11" s="718"/>
      <c r="G11" s="505"/>
      <c r="H11" s="507"/>
      <c r="I11" s="506"/>
      <c r="J11" s="506"/>
      <c r="K11" s="718"/>
      <c r="L11" s="505"/>
      <c r="M11" s="507"/>
      <c r="N11" s="506"/>
      <c r="O11" s="506"/>
      <c r="P11" s="718"/>
      <c r="Q11" s="467"/>
    </row>
    <row r="12" spans="1:17" ht="12.75">
      <c r="A12" s="725"/>
      <c r="B12" s="506"/>
      <c r="C12" s="506"/>
      <c r="D12" s="506"/>
      <c r="E12" s="506"/>
      <c r="F12" s="718"/>
      <c r="G12" s="505"/>
      <c r="H12" s="507"/>
      <c r="I12" s="130" t="s">
        <v>318</v>
      </c>
      <c r="J12" s="506"/>
      <c r="K12" s="566">
        <f>SUM(K6:K8)</f>
        <v>-1.6815000000000002</v>
      </c>
      <c r="L12" s="505"/>
      <c r="M12" s="507"/>
      <c r="N12" s="130" t="s">
        <v>318</v>
      </c>
      <c r="O12" s="506"/>
      <c r="P12" s="566">
        <f>SUM(P6:P8)</f>
        <v>0</v>
      </c>
      <c r="Q12" s="467"/>
    </row>
    <row r="13" spans="1:17" ht="12.75">
      <c r="A13" s="725"/>
      <c r="B13" s="506"/>
      <c r="C13" s="506"/>
      <c r="D13" s="506"/>
      <c r="E13" s="506"/>
      <c r="F13" s="718"/>
      <c r="G13" s="505"/>
      <c r="H13" s="507"/>
      <c r="I13" s="309"/>
      <c r="J13" s="506"/>
      <c r="K13" s="196"/>
      <c r="L13" s="505"/>
      <c r="M13" s="507"/>
      <c r="N13" s="309"/>
      <c r="O13" s="506"/>
      <c r="P13" s="196"/>
      <c r="Q13" s="467"/>
    </row>
    <row r="14" spans="1:17" ht="12.75">
      <c r="A14" s="725"/>
      <c r="B14" s="506"/>
      <c r="C14" s="506"/>
      <c r="D14" s="506"/>
      <c r="E14" s="506"/>
      <c r="F14" s="718"/>
      <c r="G14" s="505"/>
      <c r="H14" s="507"/>
      <c r="I14" s="506"/>
      <c r="J14" s="506"/>
      <c r="K14" s="718"/>
      <c r="L14" s="505"/>
      <c r="M14" s="507"/>
      <c r="N14" s="506"/>
      <c r="O14" s="506"/>
      <c r="P14" s="718"/>
      <c r="Q14" s="467"/>
    </row>
    <row r="15" spans="1:17" ht="12.75">
      <c r="A15" s="725"/>
      <c r="B15" s="123" t="s">
        <v>154</v>
      </c>
      <c r="C15" s="506"/>
      <c r="D15" s="506"/>
      <c r="E15" s="506"/>
      <c r="F15" s="718"/>
      <c r="G15" s="505"/>
      <c r="H15" s="507"/>
      <c r="I15" s="506"/>
      <c r="J15" s="506"/>
      <c r="K15" s="718"/>
      <c r="L15" s="505"/>
      <c r="M15" s="507"/>
      <c r="N15" s="506"/>
      <c r="O15" s="506"/>
      <c r="P15" s="718"/>
      <c r="Q15" s="467"/>
    </row>
    <row r="16" spans="1:17" ht="12.75">
      <c r="A16" s="726"/>
      <c r="B16" s="123" t="s">
        <v>277</v>
      </c>
      <c r="C16" s="114" t="s">
        <v>278</v>
      </c>
      <c r="D16" s="114"/>
      <c r="E16" s="115"/>
      <c r="F16" s="116"/>
      <c r="G16" s="117"/>
      <c r="H16" s="507"/>
      <c r="I16" s="506"/>
      <c r="J16" s="506"/>
      <c r="K16" s="718"/>
      <c r="L16" s="505"/>
      <c r="M16" s="507"/>
      <c r="N16" s="506"/>
      <c r="O16" s="506"/>
      <c r="P16" s="718"/>
      <c r="Q16" s="467"/>
    </row>
    <row r="17" spans="1:17" ht="15">
      <c r="A17" s="117">
        <v>1</v>
      </c>
      <c r="B17" s="118" t="s">
        <v>279</v>
      </c>
      <c r="C17" s="119">
        <v>5100232</v>
      </c>
      <c r="D17" s="120" t="s">
        <v>12</v>
      </c>
      <c r="E17" s="120" t="s">
        <v>280</v>
      </c>
      <c r="F17" s="121">
        <v>5000</v>
      </c>
      <c r="G17" s="340">
        <v>1000345</v>
      </c>
      <c r="H17" s="276">
        <v>999890</v>
      </c>
      <c r="I17" s="400">
        <f>G17-H17</f>
        <v>455</v>
      </c>
      <c r="J17" s="400">
        <f>$F17*I17</f>
        <v>2275000</v>
      </c>
      <c r="K17" s="486">
        <f>J17/1000000</f>
        <v>2.275</v>
      </c>
      <c r="L17" s="340">
        <v>11729</v>
      </c>
      <c r="M17" s="276">
        <v>11729</v>
      </c>
      <c r="N17" s="400">
        <f>L17-M17</f>
        <v>0</v>
      </c>
      <c r="O17" s="400">
        <f>$F17*N17</f>
        <v>0</v>
      </c>
      <c r="P17" s="486">
        <f>O17/1000000</f>
        <v>0</v>
      </c>
      <c r="Q17" s="467"/>
    </row>
    <row r="18" spans="1:17" ht="15">
      <c r="A18" s="117">
        <v>2</v>
      </c>
      <c r="B18" s="126" t="s">
        <v>281</v>
      </c>
      <c r="C18" s="119">
        <v>4864938</v>
      </c>
      <c r="D18" s="120" t="s">
        <v>12</v>
      </c>
      <c r="E18" s="120" t="s">
        <v>280</v>
      </c>
      <c r="F18" s="121">
        <v>1000</v>
      </c>
      <c r="G18" s="340">
        <v>999964</v>
      </c>
      <c r="H18" s="341">
        <v>999964</v>
      </c>
      <c r="I18" s="400">
        <f>G18-H18</f>
        <v>0</v>
      </c>
      <c r="J18" s="400">
        <f>$F18*I18</f>
        <v>0</v>
      </c>
      <c r="K18" s="486">
        <f>J18/1000000</f>
        <v>0</v>
      </c>
      <c r="L18" s="340">
        <v>922645</v>
      </c>
      <c r="M18" s="341">
        <v>925431</v>
      </c>
      <c r="N18" s="400">
        <f>L18-M18</f>
        <v>-2786</v>
      </c>
      <c r="O18" s="400">
        <f>$F18*N18</f>
        <v>-2786000</v>
      </c>
      <c r="P18" s="486">
        <f>O18/1000000</f>
        <v>-2.786</v>
      </c>
      <c r="Q18" s="479"/>
    </row>
    <row r="19" spans="1:17" ht="15">
      <c r="A19" s="117">
        <v>3</v>
      </c>
      <c r="B19" s="118" t="s">
        <v>282</v>
      </c>
      <c r="C19" s="119">
        <v>4864947</v>
      </c>
      <c r="D19" s="120" t="s">
        <v>12</v>
      </c>
      <c r="E19" s="120" t="s">
        <v>280</v>
      </c>
      <c r="F19" s="121">
        <v>1000</v>
      </c>
      <c r="G19" s="340">
        <v>973026</v>
      </c>
      <c r="H19" s="341">
        <v>973014</v>
      </c>
      <c r="I19" s="400">
        <f>G19-H19</f>
        <v>12</v>
      </c>
      <c r="J19" s="400">
        <f>$F19*I19</f>
        <v>12000</v>
      </c>
      <c r="K19" s="486">
        <f>J19/1000000</f>
        <v>0.012</v>
      </c>
      <c r="L19" s="340">
        <v>998360</v>
      </c>
      <c r="M19" s="341">
        <v>998256</v>
      </c>
      <c r="N19" s="400">
        <f>L19-M19</f>
        <v>104</v>
      </c>
      <c r="O19" s="400">
        <f>$F19*N19</f>
        <v>104000</v>
      </c>
      <c r="P19" s="486">
        <f>O19/1000000</f>
        <v>0.104</v>
      </c>
      <c r="Q19" s="733"/>
    </row>
    <row r="20" spans="1:17" ht="12.75">
      <c r="A20" s="117"/>
      <c r="B20" s="118"/>
      <c r="C20" s="119"/>
      <c r="D20" s="120"/>
      <c r="E20" s="120"/>
      <c r="F20" s="122"/>
      <c r="G20" s="131"/>
      <c r="H20" s="506"/>
      <c r="I20" s="400"/>
      <c r="J20" s="400"/>
      <c r="K20" s="486"/>
      <c r="L20" s="647"/>
      <c r="M20" s="646"/>
      <c r="N20" s="400"/>
      <c r="O20" s="400"/>
      <c r="P20" s="486"/>
      <c r="Q20" s="467"/>
    </row>
    <row r="21" spans="1:17" ht="12.75">
      <c r="A21" s="725"/>
      <c r="B21" s="506"/>
      <c r="C21" s="506"/>
      <c r="D21" s="506"/>
      <c r="E21" s="506"/>
      <c r="F21" s="718"/>
      <c r="G21" s="725"/>
      <c r="H21" s="506"/>
      <c r="I21" s="506"/>
      <c r="J21" s="506"/>
      <c r="K21" s="718"/>
      <c r="L21" s="725"/>
      <c r="M21" s="506"/>
      <c r="N21" s="506"/>
      <c r="O21" s="506"/>
      <c r="P21" s="718"/>
      <c r="Q21" s="467"/>
    </row>
    <row r="22" spans="1:17" ht="12.75">
      <c r="A22" s="725"/>
      <c r="B22" s="506"/>
      <c r="C22" s="506"/>
      <c r="D22" s="506"/>
      <c r="E22" s="506"/>
      <c r="F22" s="718"/>
      <c r="G22" s="725"/>
      <c r="H22" s="506"/>
      <c r="I22" s="506"/>
      <c r="J22" s="506"/>
      <c r="K22" s="718"/>
      <c r="L22" s="725"/>
      <c r="M22" s="506"/>
      <c r="N22" s="506"/>
      <c r="O22" s="506"/>
      <c r="P22" s="718"/>
      <c r="Q22" s="467"/>
    </row>
    <row r="23" spans="1:17" ht="12.75">
      <c r="A23" s="725"/>
      <c r="B23" s="506"/>
      <c r="C23" s="506"/>
      <c r="D23" s="506"/>
      <c r="E23" s="506"/>
      <c r="F23" s="718"/>
      <c r="G23" s="725"/>
      <c r="H23" s="506"/>
      <c r="I23" s="130" t="s">
        <v>318</v>
      </c>
      <c r="J23" s="506"/>
      <c r="K23" s="566">
        <f>SUM(K17:K19)</f>
        <v>2.287</v>
      </c>
      <c r="L23" s="725"/>
      <c r="M23" s="506"/>
      <c r="N23" s="130" t="s">
        <v>318</v>
      </c>
      <c r="O23" s="506"/>
      <c r="P23" s="566">
        <f>SUM(P17:P19)</f>
        <v>-2.682</v>
      </c>
      <c r="Q23" s="467"/>
    </row>
    <row r="24" spans="1:17" ht="13.5" thickBot="1">
      <c r="A24" s="626"/>
      <c r="B24" s="509"/>
      <c r="C24" s="509"/>
      <c r="D24" s="509"/>
      <c r="E24" s="509"/>
      <c r="F24" s="629"/>
      <c r="G24" s="626"/>
      <c r="H24" s="509"/>
      <c r="I24" s="509"/>
      <c r="J24" s="509"/>
      <c r="K24" s="629"/>
      <c r="L24" s="626"/>
      <c r="M24" s="509"/>
      <c r="N24" s="509"/>
      <c r="O24" s="509"/>
      <c r="P24" s="629"/>
      <c r="Q24" s="583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2017-12-28T10:43:39Z</cp:lastPrinted>
  <dcterms:created xsi:type="dcterms:W3CDTF">1996-10-14T23:33:28Z</dcterms:created>
  <dcterms:modified xsi:type="dcterms:W3CDTF">2017-12-28T10:54:20Z</dcterms:modified>
  <cp:category/>
  <cp:version/>
  <cp:contentType/>
  <cp:contentStatus/>
</cp:coreProperties>
</file>